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90" windowWidth="16200" windowHeight="12240" activeTab="0"/>
  </bookViews>
  <sheets>
    <sheet name="UVOD" sheetId="1" r:id="rId1"/>
    <sheet name="ZAKL_DATA" sheetId="2" r:id="rId2"/>
    <sheet name="1" sheetId="3" r:id="rId3"/>
    <sheet name="POZ1" sheetId="4" r:id="rId4"/>
    <sheet name="STA1" sheetId="5" r:id="rId5"/>
    <sheet name="4" sheetId="6" r:id="rId6"/>
    <sheet name="Splátky" sheetId="7" r:id="rId7"/>
  </sheets>
  <definedNames>
    <definedName name="_xlnm.Print_Area" localSheetId="2">'1'!$A$1:$R$56</definedName>
    <definedName name="_xlnm.Print_Area" localSheetId="5">'4'!$A$1:$M$60</definedName>
    <definedName name="_xlnm.Print_Area" localSheetId="3">'POZ1'!$A$1:$P$61</definedName>
    <definedName name="_xlnm.Print_Area" localSheetId="6">'Splátky'!$A$1:$B$13</definedName>
    <definedName name="_xlnm.Print_Area" localSheetId="4">'STA1'!$A$1:$S$61</definedName>
    <definedName name="_xlnm.Print_Area" localSheetId="0">'UVOD'!$A$1:$K$38</definedName>
    <definedName name="_xlnm.Print_Area" localSheetId="1">'ZAKL_DATA'!$A$1:$E$42</definedName>
  </definedNames>
  <calcPr fullCalcOnLoad="1"/>
</workbook>
</file>

<file path=xl/comments2.xml><?xml version="1.0" encoding="utf-8"?>
<comments xmlns="http://schemas.openxmlformats.org/spreadsheetml/2006/main">
  <authors>
    <author>Martin Štěpán</author>
  </authors>
  <commentList>
    <comment ref="A1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rodno číslo je potřeba uvést bez lomítka.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D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řádné přiznání, zaškrtněte políčko znakem "X".</t>
        </r>
      </text>
    </comment>
    <comment ref="F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dílčí přiznání, zaškrtněte políčko znakem "X".</t>
        </r>
      </text>
    </comment>
    <comment ref="H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  <comment ref="L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dodatečné přiznání, zaškrtněte políčko znakem "X".</t>
        </r>
      </text>
    </comment>
    <comment ref="L14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provozujete zemědělskou výrobu ebo chov ryb, zaškrtněte políčko znakem "X".</t>
        </r>
      </text>
    </comment>
    <comment ref="J16" authorId="0">
      <text>
        <r>
          <rPr>
            <b/>
            <sz val="8"/>
            <rFont val="Tahoma"/>
            <family val="2"/>
          </rPr>
          <t>Martin Štěpán:</t>
        </r>
        <r>
          <rPr>
            <sz val="8"/>
            <rFont val="Tahoma"/>
            <family val="2"/>
          </rPr>
          <t xml:space="preserve">
Pokud podáváte opravné přiznání, zaškrtněte políčko znakem "X".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</authors>
  <commentList>
    <comment ref="I43" authorId="0">
      <text>
        <r>
          <rPr>
            <b/>
            <sz val="9"/>
            <rFont val="Tahoma"/>
            <family val="2"/>
          </rPr>
          <t xml:space="preserve">Martin Štěpán: </t>
        </r>
        <r>
          <rPr>
            <sz val="8"/>
            <rFont val="Tahoma"/>
            <family val="2"/>
          </rPr>
          <t>přepište koeficient na 1,22</t>
        </r>
        <r>
          <rPr>
            <b/>
            <sz val="8"/>
            <rFont val="Tahoma"/>
            <family val="2"/>
          </rPr>
          <t xml:space="preserve">, </t>
        </r>
        <r>
          <rPr>
            <sz val="8"/>
            <rFont val="Tahoma"/>
            <family val="2"/>
          </rPr>
          <t>pokud je součástí jednotky pozemek přesahující zastavěnou
plochu nebo je-li s jednotkou užíván pozemek/pozemky ve spoluvlastnictví všech vlastníků jednotek v domě užívaný/é společně s těmito jednotkami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<sst xmlns="http://schemas.openxmlformats.org/spreadsheetml/2006/main" count="341" uniqueCount="276">
  <si>
    <t>Počet listů k dani z pozemků:</t>
  </si>
  <si>
    <t>Počet příloh k listům:</t>
  </si>
  <si>
    <t>Počet příloh ostatních:</t>
  </si>
  <si>
    <t>a) obec</t>
  </si>
  <si>
    <t>b) PSČ</t>
  </si>
  <si>
    <t>101 Daňové identifikační číslo</t>
  </si>
  <si>
    <t>102 Fyzická osoba1)</t>
  </si>
  <si>
    <t>Rodné číslo</t>
  </si>
  <si>
    <t xml:space="preserve">103 Právnická osoba1)       </t>
  </si>
  <si>
    <t>Identifikační číslo</t>
  </si>
  <si>
    <t>104 Poplatník provozuje zemědělskou výrobu a chov ryb1)</t>
  </si>
  <si>
    <t>107 Příjmení</t>
  </si>
  <si>
    <t>108 Rodné příjmení</t>
  </si>
  <si>
    <t>110 Tituly</t>
  </si>
  <si>
    <t>c) stát</t>
  </si>
  <si>
    <t>d) část obce / ulice</t>
  </si>
  <si>
    <t>e) číslo popisné / orientační</t>
  </si>
  <si>
    <t>a) telefon</t>
  </si>
  <si>
    <t xml:space="preserve">                otisk podacího razítka finančního úřadu</t>
  </si>
  <si>
    <t>1) označte křížkem odpovídající variantu</t>
  </si>
  <si>
    <t>den</t>
  </si>
  <si>
    <t>měsíc</t>
  </si>
  <si>
    <t>rok</t>
  </si>
  <si>
    <t>List číslo:</t>
  </si>
  <si>
    <t xml:space="preserve">       Kód souborů lesních typů</t>
  </si>
  <si>
    <t xml:space="preserve">       - pouze u druhu pozemku C</t>
  </si>
  <si>
    <t>204 Název obce</t>
  </si>
  <si>
    <t>205 Název katastrálního území</t>
  </si>
  <si>
    <t>206 Kód katastrálního území</t>
  </si>
  <si>
    <t>a) parcelní číslo</t>
  </si>
  <si>
    <t>a) výměra celkem</t>
  </si>
  <si>
    <t>Č. ř.</t>
  </si>
  <si>
    <t>Poplatník</t>
  </si>
  <si>
    <t>Měrná jednotka</t>
  </si>
  <si>
    <t>Finanční úřad</t>
  </si>
  <si>
    <t>Kč</t>
  </si>
  <si>
    <t>%</t>
  </si>
  <si>
    <t>Daň z pozemků (zaokrouhlí se na celé Kč nahoru)</t>
  </si>
  <si>
    <t>Nárok na osvobození ve výměře</t>
  </si>
  <si>
    <t>Výše nároku na osvobození podle § 4 zákona (uveďte na 2 desetinná místa)</t>
  </si>
  <si>
    <t>Daň z pozemků po uplatnění nároku na osvobození (zaokrouhlí se na celé Kč nahoru)</t>
  </si>
  <si>
    <t>Počet příloh k listu:</t>
  </si>
  <si>
    <t>Stavby:</t>
  </si>
  <si>
    <t>303 Název obce</t>
  </si>
  <si>
    <t>304 Název katastrálního území</t>
  </si>
  <si>
    <t>305 Kód katastrálního území</t>
  </si>
  <si>
    <t>Měrná jedn.</t>
  </si>
  <si>
    <t>Základní sazba daně podle § 11 odst. 1 zákona</t>
  </si>
  <si>
    <t>Výsledná sazba daně (zaokrouhlí se na 2 desetinná místa)</t>
  </si>
  <si>
    <t>Datum</t>
  </si>
  <si>
    <t xml:space="preserve">A - orná půda, chmelnice, vinice, zahrada, ovocný sad </t>
  </si>
  <si>
    <t xml:space="preserve">B - trvalý travní porost (dříve louka, pastvina) </t>
  </si>
  <si>
    <t>C -  hospodářský les</t>
  </si>
  <si>
    <t>D - rybník s intenzivním a průmyslovým chovem ryb</t>
  </si>
  <si>
    <t>E - zastavěná plocha a nádvoří</t>
  </si>
  <si>
    <t>F - stavební pozemek</t>
  </si>
  <si>
    <t>G - ostatní plocha</t>
  </si>
  <si>
    <t>c) právní vztah</t>
  </si>
  <si>
    <t>g) poslední rok osvobození</t>
  </si>
  <si>
    <t>c) nárok na osvobození</t>
  </si>
  <si>
    <t>Jednotky:</t>
  </si>
  <si>
    <t>a) číslo popisné nebo číslo evidenční</t>
  </si>
  <si>
    <t>b) číslo jednotky</t>
  </si>
  <si>
    <t>c) stavba na parcele číslo</t>
  </si>
  <si>
    <t>d) rok dokončení stavby</t>
  </si>
  <si>
    <t>e) právní vztah</t>
  </si>
  <si>
    <t>g) právní důvody nároku na osvobození</t>
  </si>
  <si>
    <t>P Ř I Z N Á N Í</t>
  </si>
  <si>
    <t>X</t>
  </si>
  <si>
    <t>Místní koeficient podle § 12 zákona</t>
  </si>
  <si>
    <t>Výsledná daňová povinnost po úpravě místním koeficientem podle § 12 zákona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</si>
  <si>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</si>
  <si>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</si>
  <si>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</si>
  <si>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</si>
  <si>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</si>
  <si>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</si>
  <si>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</si>
  <si>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</si>
  <si>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</si>
  <si>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</si>
  <si>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</si>
  <si>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</si>
  <si>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</si>
  <si>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</si>
  <si>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</si>
  <si>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</si>
  <si>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</si>
  <si>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</si>
  <si>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</si>
  <si>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</si>
  <si>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</si>
  <si>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</si>
  <si>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</si>
  <si>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</si>
  <si>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</si>
  <si>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</si>
  <si>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</si>
  <si>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</si>
  <si>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</si>
  <si>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</si>
  <si>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</si>
  <si>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</si>
  <si>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</si>
  <si>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</si>
  <si>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</si>
  <si>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</si>
  <si>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</si>
  <si>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</si>
  <si>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</si>
  <si>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</si>
  <si>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</si>
  <si>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</si>
  <si>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Formulář zpracovala ASPEKT HM, daňová, účetní a auditorská kancelář, www.danovapriznani.cz, business.center.cz</t>
  </si>
  <si>
    <t>DIČ :</t>
  </si>
  <si>
    <t>CZ</t>
  </si>
  <si>
    <t xml:space="preserve">106 Důvody pro podání dodatečného daňového přiznání </t>
  </si>
  <si>
    <t>a) datum zjištění důvodů</t>
  </si>
  <si>
    <t>b) popis důvodů pro podání dodatečného daňového přiznání</t>
  </si>
  <si>
    <t>112 Adresa místa pobytu fyzické osoby / sídla právnické osoby:</t>
  </si>
  <si>
    <t>e) právní důvody nároku na osvobození</t>
  </si>
  <si>
    <t>a) čitatel</t>
  </si>
  <si>
    <t>b) jmenovatel</t>
  </si>
  <si>
    <t xml:space="preserve"> - vyplňte u řádného daňového přiznání</t>
  </si>
  <si>
    <t xml:space="preserve"> - vyplňte u dílčího a dodatečného daňového přiznání po zohlednění nastalých změn</t>
  </si>
  <si>
    <t>Daň z pozemků celkem</t>
  </si>
  <si>
    <t>Dodatečně přiznaná daň</t>
  </si>
  <si>
    <t xml:space="preserve"> - vyplňte pouze u dodatečného daňového přiznání</t>
  </si>
  <si>
    <t>Poslední známá daň</t>
  </si>
  <si>
    <t>Daňové přiznání sestavil</t>
  </si>
  <si>
    <t xml:space="preserve">                          telefon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</si>
  <si>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</si>
  <si>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</si>
  <si>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</si>
  <si>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t>Daňový subjekt / osoba oprávněná k podpisu :</t>
  </si>
  <si>
    <t>Vlastnoruční podpis daňového subjektu / osoby oprávněné k podpisu</t>
  </si>
  <si>
    <t xml:space="preserve">Otisk razítka </t>
  </si>
  <si>
    <t>2 - ustanovený zástupce</t>
  </si>
  <si>
    <t>4b - fyzická osoba - daňový poradce nebo advokát</t>
  </si>
  <si>
    <t>4c - právnická osoba vykonávající daňové poradenství</t>
  </si>
  <si>
    <t>Formulář je určen výhradně pro Microsoft Excel. V ostatních obdobných programech nemusí fungovat správně !</t>
  </si>
  <si>
    <t>207 Parcely - v případě nedostatečného počtu následujících položek použijte přílohu k listu - tiskopis 25 5534</t>
  </si>
  <si>
    <t>Výpočet daně z pozemků</t>
  </si>
  <si>
    <t>Výpočet daně ze staveb</t>
  </si>
  <si>
    <t xml:space="preserve">Obchodní firma poplatníka : </t>
  </si>
  <si>
    <t>Celková daňová povinnost :</t>
  </si>
  <si>
    <t xml:space="preserve">Měsíc </t>
  </si>
  <si>
    <t>Výše platby</t>
  </si>
  <si>
    <t>A</t>
  </si>
  <si>
    <t>Zemědělská výroba/chov ryb :</t>
  </si>
  <si>
    <r>
      <t xml:space="preserve">105 </t>
    </r>
    <r>
      <rPr>
        <b/>
        <sz val="9"/>
        <rFont val="Arial"/>
        <family val="2"/>
      </rPr>
      <t>Daňové přiznání</t>
    </r>
  </si>
  <si>
    <t>X - zemědělská prvovýroba, lesní a vodní hospodářství</t>
  </si>
  <si>
    <t>Finanční úřad pro :</t>
  </si>
  <si>
    <t>Územní pracoviště v, ve, pro :</t>
  </si>
  <si>
    <t>Finančnímu úřadu pro</t>
  </si>
  <si>
    <t>Územní pracoviště v, ve, pro</t>
  </si>
  <si>
    <t>PŘIZNÁNÍ K DANI Z NEMOVITÝCH VĚCÍ</t>
  </si>
  <si>
    <t>Než začnete vyplňovat tiskopis, přečtěte si, prosím, pokyny.</t>
  </si>
  <si>
    <r>
      <t>řádné</t>
    </r>
    <r>
      <rPr>
        <vertAlign val="superscript"/>
        <sz val="8"/>
        <rFont val="Arial"/>
        <family val="2"/>
      </rPr>
      <t>1)</t>
    </r>
  </si>
  <si>
    <r>
      <t>dílčí</t>
    </r>
    <r>
      <rPr>
        <vertAlign val="superscript"/>
        <sz val="8"/>
        <rFont val="Arial"/>
        <family val="2"/>
      </rPr>
      <t>1)</t>
    </r>
  </si>
  <si>
    <r>
      <t>dodatečné</t>
    </r>
    <r>
      <rPr>
        <vertAlign val="superscript"/>
        <sz val="8"/>
        <rFont val="Arial"/>
        <family val="2"/>
      </rPr>
      <t>1)</t>
    </r>
  </si>
  <si>
    <r>
      <t xml:space="preserve">106a Datum umrtí poplatníka </t>
    </r>
    <r>
      <rPr>
        <sz val="8"/>
        <rFont val="Arial"/>
        <family val="2"/>
      </rPr>
      <t>- vyplňte, podáváte-li daňové přiznání za zemřelého</t>
    </r>
  </si>
  <si>
    <t xml:space="preserve">     k dani z nemovitých věcí na zdaňovací období roku </t>
  </si>
  <si>
    <t>I. ODDÍL - údaje o poplatníkovi daně</t>
  </si>
  <si>
    <t>109 Jméno (-a)</t>
  </si>
  <si>
    <t>111 Název právnické osoby</t>
  </si>
  <si>
    <t>c) identifikátor datové schránky</t>
  </si>
  <si>
    <t>Identifikátor datové schránky :</t>
  </si>
  <si>
    <t>II. ODDÍL - údaje k dani z pozemků</t>
  </si>
  <si>
    <t>den       měsíc       rok</t>
  </si>
  <si>
    <t>.</t>
  </si>
  <si>
    <t>209 Popis změn, důvody k uplatnění nároku na osvobození</t>
  </si>
  <si>
    <t>Celková výměra pozemku snížená o výměru zastavěnou zdanitelnými stavbami, celková výměra stavebního pozemku nebo zpevněné plochy</t>
  </si>
  <si>
    <t>Spoluvlastnický podíl na pozemku nebo zpevněné ploše - uveďte pouze, pokud přiznáváte daň za spoluvlastnický podíl na pozemku nebo zpevněné ploše</t>
  </si>
  <si>
    <r>
      <t xml:space="preserve">H - </t>
    </r>
    <r>
      <rPr>
        <sz val="8"/>
        <rFont val="Arial"/>
        <family val="2"/>
      </rPr>
      <t>budova obytného domu</t>
    </r>
  </si>
  <si>
    <t xml:space="preserve">     využívaných pro rodinnou rekreaci </t>
  </si>
  <si>
    <r>
      <t xml:space="preserve">J </t>
    </r>
    <r>
      <rPr>
        <sz val="8"/>
        <rFont val="Arial"/>
        <family val="2"/>
      </rPr>
      <t xml:space="preserve">-budova pro rodinnou rekreaci včetně budov rodinných domů </t>
    </r>
  </si>
  <si>
    <r>
      <t xml:space="preserve">K </t>
    </r>
    <r>
      <rPr>
        <sz val="8"/>
        <rFont val="Arial"/>
        <family val="2"/>
      </rPr>
      <t xml:space="preserve">- budova plnící doplňkovou funkci k budově pro rodinnou rekreaci </t>
    </r>
  </si>
  <si>
    <t xml:space="preserve">     nebo k budově rodinného domu využívaného  pro rodinnou rekreaci </t>
  </si>
  <si>
    <r>
      <t xml:space="preserve">L </t>
    </r>
    <r>
      <rPr>
        <sz val="8"/>
        <rFont val="Arial"/>
        <family val="2"/>
      </rPr>
      <t>- garáž vystavěná odděleně od budovy obytného domu</t>
    </r>
  </si>
  <si>
    <r>
      <t>M -</t>
    </r>
    <r>
      <rPr>
        <sz val="8"/>
        <rFont val="Arial"/>
        <family val="2"/>
      </rPr>
      <t xml:space="preserve"> podnikání v zemědělské prvovýrobě, lesním a vodním hospodářství </t>
    </r>
  </si>
  <si>
    <r>
      <t>N -</t>
    </r>
    <r>
      <rPr>
        <sz val="8"/>
        <rFont val="Arial"/>
        <family val="2"/>
      </rPr>
      <t xml:space="preserve"> podnikání v průmyslu, stavebnictví, dopravě, energetice,</t>
    </r>
  </si>
  <si>
    <r>
      <t>O -</t>
    </r>
    <r>
      <rPr>
        <sz val="8"/>
        <rFont val="Arial"/>
        <family val="2"/>
      </rPr>
      <t xml:space="preserve"> ostatní druhy podnikání</t>
    </r>
  </si>
  <si>
    <r>
      <t>P -</t>
    </r>
    <r>
      <rPr>
        <sz val="8"/>
        <rFont val="Arial"/>
        <family val="2"/>
      </rPr>
      <t xml:space="preserve"> ostatní zdanitelná stavba</t>
    </r>
  </si>
  <si>
    <r>
      <t xml:space="preserve">R </t>
    </r>
    <r>
      <rPr>
        <sz val="8"/>
        <rFont val="Arial"/>
        <family val="2"/>
      </rPr>
      <t>- pro bydlení (byt)</t>
    </r>
  </si>
  <si>
    <r>
      <t xml:space="preserve">S - </t>
    </r>
    <r>
      <rPr>
        <sz val="8"/>
        <rFont val="Arial"/>
        <family val="2"/>
      </rPr>
      <t>pro podnikání v zemědělské prvovýrobě, lesním a vodním</t>
    </r>
  </si>
  <si>
    <t xml:space="preserve">      hospodářství</t>
  </si>
  <si>
    <t xml:space="preserve">     nebo v ostatní zemědělské výrobě</t>
  </si>
  <si>
    <r>
      <t>U -</t>
    </r>
    <r>
      <rPr>
        <sz val="8"/>
        <rFont val="Arial"/>
        <family val="2"/>
      </rPr>
      <t xml:space="preserve"> pro ostatní druhy podnikání</t>
    </r>
  </si>
  <si>
    <r>
      <t>V -</t>
    </r>
    <r>
      <rPr>
        <sz val="8"/>
        <rFont val="Arial"/>
        <family val="2"/>
      </rPr>
      <t xml:space="preserve"> jako garáž</t>
    </r>
  </si>
  <si>
    <t>Nebytový prostor v jednotce užívaný k podnikání</t>
  </si>
  <si>
    <t>306 Zdanitelné stavby nebo jednotky - v případě nedostatečného počtu následujících položek použijte přílohu k listu - tiskopis 25 5535</t>
  </si>
  <si>
    <t>III. ODDÍL - údaje k dani ze staveb a jednotek</t>
  </si>
  <si>
    <t>Zvýšení základní sazby za další nadzemní podlaží podle § 11 odst. 2 zákona - vyplňte pouze u zdanitelných staveb H až P</t>
  </si>
  <si>
    <t>Daň ze staveb a jednotek (zaokrouhlí se na celé Kč nahoru)</t>
  </si>
  <si>
    <t>Poměr výměry podlahových ploch podle §9 odst. 2 zákona (zaokrouhlí se na 2 desetinná místa)</t>
  </si>
  <si>
    <t>Výše nároku na osvobození podle § 9 zákona                                         (zaokrouhlí se na 2 desetinná místa)</t>
  </si>
  <si>
    <t>Celková daň z nemovitých věcí</t>
  </si>
  <si>
    <t>Daň ze staveb a jednotek celkem</t>
  </si>
  <si>
    <t>IV. ODDÍL - údaje k dani z nemovitých věcí</t>
  </si>
  <si>
    <t>H</t>
  </si>
  <si>
    <t>omezená verze</t>
  </si>
  <si>
    <t>Tento formulář je použitelný pro plátce, kterým bude pro vyplnění přiznání stačit jeden list daně z pozemků a jeden list daně ze staveb.</t>
  </si>
  <si>
    <t>Neomezenou verzi lze stáhnout za poplatek 99,- Kč na této adrese</t>
  </si>
  <si>
    <t>25 5450 Mfin 5450 vzor č.16</t>
  </si>
  <si>
    <t>opravné1)</t>
  </si>
  <si>
    <t>Počet listů k dani ze staveb a jednotek:</t>
  </si>
  <si>
    <t xml:space="preserve">  podle zákona č. 338/1992 Sb., o dani z nemovitých věcí, ve znění pozdějších předpisů (dále jen „zákon“)</t>
  </si>
  <si>
    <t>113 Kontaktní údaje :</t>
  </si>
  <si>
    <t>114 Čísla účtů u bank, spořitelních a úvěrních družstev:</t>
  </si>
  <si>
    <t>Formulář zpracovala ASPEKT HM, daňová, účetní a auditorská kancelář, Za Strahovem 339/20, Praha 6-Břevnov, www.aspekt.hm</t>
  </si>
  <si>
    <r>
      <t xml:space="preserve">201 </t>
    </r>
    <r>
      <rPr>
        <b/>
        <sz val="8"/>
        <rFont val="Arial"/>
        <family val="2"/>
      </rPr>
      <t>Předmět daně z pozemků</t>
    </r>
  </si>
  <si>
    <t>202 Datum zápisu vkladu práva vlastnického nebo datum splnění podmínek pro nabytí vlastnického práva k nemovité věci vydražené v dražbě (vyplňte jen, pokud na tomto listu přiznáváte předmět daně v pozdějším termínu podle § 13a odst. 11 nebo odst. 12 zákona)</t>
  </si>
  <si>
    <t>Zpevněné plochy pozemků, užívané k podnikání nebo v souvislosti s ním:</t>
  </si>
  <si>
    <r>
      <t>b) výměra parcely nebo zpevněné plochy v m</t>
    </r>
    <r>
      <rPr>
        <vertAlign val="superscript"/>
        <sz val="8"/>
        <rFont val="Arial"/>
        <family val="2"/>
      </rPr>
      <t>2</t>
    </r>
  </si>
  <si>
    <r>
      <t>d) výměra zasta-věná zdanitelný-mi stavbami v m</t>
    </r>
    <r>
      <rPr>
        <vertAlign val="superscript"/>
        <sz val="8"/>
        <rFont val="Arial"/>
        <family val="2"/>
      </rPr>
      <t>2</t>
    </r>
  </si>
  <si>
    <r>
      <t>f) nárok na osvobození ve výměře v m</t>
    </r>
    <r>
      <rPr>
        <vertAlign val="superscript"/>
        <sz val="8"/>
        <rFont val="Arial"/>
        <family val="2"/>
      </rPr>
      <t>2</t>
    </r>
  </si>
  <si>
    <r>
      <t>208 Výměra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celkem, a to i z příloh k tomuto listu:</t>
    </r>
  </si>
  <si>
    <t>b) zastavěno zdanitelnými stavbami</t>
  </si>
  <si>
    <r>
      <t>Cena pozemku za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podle § 5 odst. 1 a 2 zákona - vyplňte pouze u předmětů daně A až D</t>
    </r>
  </si>
  <si>
    <t>Základ daně podle § 5 odst. 1 a 2 zákona (zaokrouhlí se na celé Kč nahoru) - vyplňte pouze u předmětů daně A až D</t>
  </si>
  <si>
    <t>Sazba daně podle § 6 odst. 1 zákona - vyplňte pouze u předmětů daně A až D</t>
  </si>
  <si>
    <t>Základ daně podle § 5 odst. 3 zákona - vyplňte pouze u předmětů daně E až G, X a Y</t>
  </si>
  <si>
    <t>Sazba daně podle § 6 odst. 2 zákona - vyplňte pouze u předmětů daně E až G, X a Y</t>
  </si>
  <si>
    <t>Koeficient podle § 6 odst. 4 zákona - vyplňte pouze u předmětu daně F</t>
  </si>
  <si>
    <t>Daň z pozemků (v případě přiznání podílu na dani z pozemku se zaokrouhlí na celé Kč nahoru)</t>
  </si>
  <si>
    <r>
      <t>m</t>
    </r>
    <r>
      <rPr>
        <vertAlign val="superscript"/>
        <sz val="8"/>
        <rFont val="Arial"/>
        <family val="2"/>
      </rPr>
      <t>2</t>
    </r>
  </si>
  <si>
    <r>
      <t>Kč/m</t>
    </r>
    <r>
      <rPr>
        <vertAlign val="superscript"/>
        <sz val="8"/>
        <rFont val="Arial"/>
        <family val="2"/>
      </rPr>
      <t>2</t>
    </r>
  </si>
  <si>
    <t>301 Předmět daně ze staveb a jednotek</t>
  </si>
  <si>
    <t>Zdanitelná jednotka,jejíž převažující část podlahové plochy je užívaná</t>
  </si>
  <si>
    <r>
      <t xml:space="preserve">I </t>
    </r>
    <r>
      <rPr>
        <sz val="8"/>
        <rFont val="Arial"/>
        <family val="2"/>
      </rPr>
      <t>- ostatní budova tvořící příslušenství k budově obytného domu</t>
    </r>
  </si>
  <si>
    <r>
      <t xml:space="preserve">T - </t>
    </r>
    <r>
      <rPr>
        <sz val="8"/>
        <rFont val="Arial"/>
        <family val="2"/>
      </rPr>
      <t>pro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podnikání v průmyslu, stavebnictví, dopravě, energetice,</t>
    </r>
  </si>
  <si>
    <t xml:space="preserve">Zdanitelná stavba užívaná pro </t>
  </si>
  <si>
    <r>
      <t>Z -</t>
    </r>
    <r>
      <rPr>
        <sz val="8"/>
        <rFont val="Arial"/>
        <family val="2"/>
      </rPr>
      <t xml:space="preserve"> ostatní zdanitelná jednotka</t>
    </r>
  </si>
  <si>
    <t xml:space="preserve">       nebo ostatní zemědělské výrobě</t>
  </si>
  <si>
    <t>Datum zápisu vkladu práva vlastnic-kého nebo datum splnění podmínek pro nabytí vlastnického práva k nemovité věci vydražené v dražbě (vyplňte jen, pokud na tomto listu přiznáváte před-mět daně v pozdějším termínu podle § 13a odst. 11 nebo odst. 12 zákona)</t>
  </si>
  <si>
    <r>
      <t>f) výměra zastavěné plochy zdanitelné stavby nebo pod-lahová plocha zdanitelné jednotky v m</t>
    </r>
    <r>
      <rPr>
        <vertAlign val="superscript"/>
        <sz val="8"/>
        <rFont val="Arial"/>
        <family val="2"/>
      </rPr>
      <t>2</t>
    </r>
  </si>
  <si>
    <t>h) posle-dní rok osvobo-zení</t>
  </si>
  <si>
    <r>
      <t>307 Zastavěná plocha zdanitelných staveb nebo podlahová plocha zdanitelných jednotek celkem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uveďte součet výměr, a to i z příloh k tomuto listu</t>
    </r>
  </si>
  <si>
    <t>308 Účel užití zdanitelné stavby nebo zdanitelné jednotky či souhrnu zdanitelných staveb nebo zdanitelných jednotek, popis změn, důvody k uplatnění nároku na osvobození</t>
  </si>
  <si>
    <t>Výměra podlahové plochy zdanitelné jednotky                                                                                         - vyplňte pouze u zdanitelných jednotek R až Z</t>
  </si>
  <si>
    <t>Koeficient podle § 10 odst. 3 zákona                                                                             - vyplňte pouze u zdanitelných jednotek R až Z</t>
  </si>
  <si>
    <r>
      <t>Základ daně ze staveb a jednotek - zastavěné plocha zdanitelné stavby H až P nebo upravená podlahová plocha zdanitelné jednotky R až Z (zaokrouhlí se na celé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nahoru)</t>
    </r>
  </si>
  <si>
    <t>Počet nadzemních podlaží dalších - vyplňte pouze u zdaň. staveb H až P</t>
  </si>
  <si>
    <t>Koeficient podle § 11 odst. 3 a 4 zákona
- vyplňte pouze u zdanitelných staveb H až O a zd. jednotek R až Z</t>
  </si>
  <si>
    <t>Podlahová plocha nebyt. prostoru k podnikání v budově obyt. domu H,
upravená podlahová plocha nebyt. prostoru k podnikání v zd. jednotce R, V, Z</t>
  </si>
  <si>
    <t>Zvýšení daně podle § 11a zákona (zaokrouhlí se na celé Kč nahoru)
– vyplňte pouze u zdanitelných staveb H a zd. jednotek R, V nebo Z</t>
  </si>
  <si>
    <t>Daň ze staveb a jednotek po případném zvýšení podle § 11a  zákona a po uplatnění nároku na osvobození</t>
  </si>
  <si>
    <t>Spoluvlastnický podíl na zdanitelné stavbě nebo zd. jednotce - uveďte pouze, pokud přiznáváte daň za spoluvlastnický podíl na zdanitelné stavbě nebo zdanitelné jednotce</t>
  </si>
  <si>
    <t>Daň ze staveb a jednotek (v případě přiznání podílu na dani ze zdaň. stavby či zd. jednotky se zaokrouhlí na celé Kč nahoru)</t>
  </si>
  <si>
    <t>Daň z nemovitých věcí celkem (ř. 401 + ř. 402)</t>
  </si>
  <si>
    <t>Dodatečně přiznaná daň (ř. 403 - ř. 404)</t>
  </si>
  <si>
    <r>
      <t>Fyzická osoba oprávněná k podpisu</t>
    </r>
    <r>
      <rPr>
        <sz val="8"/>
        <rFont val="Arial"/>
        <family val="2"/>
      </rPr>
      <t xml:space="preserve"> (je-li daňový subjekt či zástupce právnickou osobou),</t>
    </r>
  </si>
  <si>
    <r>
      <t>s uvedením vztahu k právnické osobě</t>
    </r>
    <r>
      <rPr>
        <sz val="8"/>
        <rFont val="Arial"/>
        <family val="2"/>
      </rPr>
      <t xml:space="preserve"> (např. jednatel, pověřený pracovník apod.)</t>
    </r>
  </si>
  <si>
    <r>
      <rPr>
        <b/>
        <sz val="8"/>
        <rFont val="Arial"/>
        <family val="2"/>
      </rPr>
      <t>Kód podepisující osoby:</t>
    </r>
    <r>
      <rPr>
        <sz val="8"/>
        <rFont val="Arial"/>
        <family val="2"/>
      </rPr>
      <t xml:space="preserve"> bude vyplněn číselný kód podle níže uvedených typů podepisujících osob</t>
    </r>
  </si>
  <si>
    <t>1 - zákonný zástupce nebo opatrovník</t>
  </si>
  <si>
    <t>3 - společný zástupce, společný zmocněnec</t>
  </si>
  <si>
    <t>4a - obecný zmocněnec - fyzická osoba i právnická osoba</t>
  </si>
  <si>
    <t>5a – osoba spravující pozůstalost</t>
  </si>
  <si>
    <t>5b – zástupce osoby spravující pozůstalost</t>
  </si>
  <si>
    <t>6a – dědic po skončení řízení o pozůstalosti</t>
  </si>
  <si>
    <t>6b – zástupce dědice po skončení řízení o pozůstalosti</t>
  </si>
  <si>
    <t>7a – právní nástupce právnické osoby</t>
  </si>
  <si>
    <t>7b – zástupce právního nástupce právnické osoby</t>
  </si>
  <si>
    <t>Poznámka: kódy 5b, 6b, 7b mají přednost před obecnými druhy zastoupení s nižšími čísly kódů.</t>
  </si>
  <si>
    <t>b) e-mail</t>
  </si>
  <si>
    <t>25 5450 Mfin 5450 - vzor č. 16</t>
  </si>
  <si>
    <r>
      <t>zkrácené dodatečné</t>
    </r>
    <r>
      <rPr>
        <vertAlign val="superscript"/>
        <sz val="8"/>
        <rFont val="Arial"/>
        <family val="2"/>
      </rPr>
      <t>1)</t>
    </r>
  </si>
  <si>
    <t>Y - průmysl, stavebnictví, doprava, energetika, ostatní zemědělská výroba, ostatní druhy podnikání</t>
  </si>
  <si>
    <t>Výsledná daň ze staveb a jednotek                                                                                                     po úpravě místním koeficientem podle § 12 zákona</t>
  </si>
  <si>
    <t>e-mail</t>
  </si>
  <si>
    <t>PROHLAŠUJI, ŽE VŠECHNY MNOU UVEDENÉ ÚDAJE V TOMTO DAŇOVÉM PŘIZNÁNÍ JSOU PRAVDIVÉ A ÚPLNÉ A STVRZUJI JE SVÝM PODPISEM</t>
  </si>
  <si>
    <t>Údaje o podepisující osobě:</t>
  </si>
  <si>
    <t>Kód podepisující osoby:</t>
  </si>
  <si>
    <t>formulář je pro kalendářní rok 2018</t>
  </si>
  <si>
    <t>Rozpis splátek daně z nemovitostí za rok 2018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</si>
</sst>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0.0"/>
    <numFmt numFmtId="169" formatCode="#,##0.00\ &quot;Kč&quot;"/>
    <numFmt numFmtId="170" formatCode="d/mmmm\ yyyy"/>
    <numFmt numFmtId="171" formatCode="[$-405]d\.\ mmmm\ yyyy"/>
    <numFmt numFmtId="172" formatCode="[$-F800]dddd\,\ mmmm\ dd\,\ yyyy"/>
  </numFmts>
  <fonts count="71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i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"/>
      <family val="2"/>
    </font>
    <font>
      <sz val="14"/>
      <name val="Arial CE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u val="single"/>
      <sz val="12"/>
      <name val="Arial CE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color indexed="12"/>
      <name val="Arial"/>
      <family val="2"/>
    </font>
    <font>
      <u val="single"/>
      <sz val="14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5" borderId="18" xfId="0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25" borderId="21" xfId="0" applyFill="1" applyBorder="1" applyAlignment="1" applyProtection="1">
      <alignment vertical="center"/>
      <protection locked="0"/>
    </xf>
    <xf numFmtId="14" fontId="0" fillId="35" borderId="20" xfId="0" applyNumberFormat="1" applyFill="1" applyBorder="1" applyAlignment="1" applyProtection="1">
      <alignment horizontal="left" vertical="center"/>
      <protection locked="0"/>
    </xf>
    <xf numFmtId="49" fontId="0" fillId="35" borderId="20" xfId="0" applyNumberFormat="1" applyFill="1" applyBorder="1" applyAlignment="1" applyProtection="1">
      <alignment horizontal="left" vertical="center"/>
      <protection locked="0"/>
    </xf>
    <xf numFmtId="49" fontId="0" fillId="25" borderId="21" xfId="0" applyNumberFormat="1" applyFill="1" applyBorder="1" applyAlignment="1" applyProtection="1">
      <alignment vertical="center"/>
      <protection locked="0"/>
    </xf>
    <xf numFmtId="0" fontId="0" fillId="36" borderId="20" xfId="0" applyFill="1" applyBorder="1" applyAlignment="1" applyProtection="1">
      <alignment vertical="center"/>
      <protection locked="0"/>
    </xf>
    <xf numFmtId="0" fontId="23" fillId="34" borderId="0" xfId="0" applyFont="1" applyFill="1" applyBorder="1" applyAlignment="1" applyProtection="1">
      <alignment vertical="center"/>
      <protection locked="0"/>
    </xf>
    <xf numFmtId="0" fontId="0" fillId="36" borderId="21" xfId="0" applyFill="1" applyBorder="1" applyAlignment="1" applyProtection="1">
      <alignment vertical="center"/>
      <protection locked="0"/>
    </xf>
    <xf numFmtId="0" fontId="23" fillId="34" borderId="0" xfId="0" applyFont="1" applyFill="1" applyAlignment="1">
      <alignment vertical="center"/>
    </xf>
    <xf numFmtId="0" fontId="23" fillId="34" borderId="0" xfId="0" applyFont="1" applyFill="1" applyAlignment="1">
      <alignment horizontal="right" vertical="center"/>
    </xf>
    <xf numFmtId="0" fontId="0" fillId="36" borderId="20" xfId="0" applyFill="1" applyBorder="1" applyAlignment="1" applyProtection="1">
      <alignment horizontal="left" vertical="center"/>
      <protection locked="0"/>
    </xf>
    <xf numFmtId="49" fontId="0" fillId="36" borderId="20" xfId="0" applyNumberFormat="1" applyFill="1" applyBorder="1" applyAlignment="1" applyProtection="1">
      <alignment horizontal="left" vertical="center"/>
      <protection locked="0"/>
    </xf>
    <xf numFmtId="3" fontId="0" fillId="36" borderId="21" xfId="0" applyNumberFormat="1" applyFill="1" applyBorder="1" applyAlignment="1" applyProtection="1">
      <alignment horizontal="left" vertical="center"/>
      <protection locked="0"/>
    </xf>
    <xf numFmtId="3" fontId="0" fillId="36" borderId="20" xfId="0" applyNumberFormat="1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6" fillId="36" borderId="20" xfId="36" applyFill="1" applyBorder="1" applyAlignment="1" applyProtection="1">
      <alignment vertical="center"/>
      <protection locked="0"/>
    </xf>
    <xf numFmtId="49" fontId="0" fillId="36" borderId="21" xfId="0" applyNumberFormat="1" applyFill="1" applyBorder="1" applyAlignment="1" applyProtection="1">
      <alignment horizontal="left" vertical="center"/>
      <protection locked="0"/>
    </xf>
    <xf numFmtId="0" fontId="6" fillId="36" borderId="21" xfId="36" applyFill="1" applyBorder="1" applyAlignment="1" applyProtection="1">
      <alignment vertical="center"/>
      <protection locked="0"/>
    </xf>
    <xf numFmtId="0" fontId="0" fillId="36" borderId="22" xfId="0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25" fillId="25" borderId="0" xfId="0" applyFont="1" applyFill="1" applyAlignment="1">
      <alignment vertical="center"/>
    </xf>
    <xf numFmtId="0" fontId="25" fillId="25" borderId="0" xfId="0" applyFont="1" applyFill="1" applyAlignment="1">
      <alignment horizontal="right" vertical="center"/>
    </xf>
    <xf numFmtId="0" fontId="25" fillId="35" borderId="0" xfId="0" applyFont="1" applyFill="1" applyAlignment="1">
      <alignment vertical="center"/>
    </xf>
    <xf numFmtId="0" fontId="25" fillId="35" borderId="0" xfId="0" applyFont="1" applyFill="1" applyAlignment="1">
      <alignment horizontal="right" vertical="center"/>
    </xf>
    <xf numFmtId="0" fontId="25" fillId="34" borderId="0" xfId="0" applyFont="1" applyFill="1" applyAlignment="1">
      <alignment vertical="center"/>
    </xf>
    <xf numFmtId="0" fontId="25" fillId="36" borderId="0" xfId="0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0" fillId="37" borderId="0" xfId="0" applyFill="1" applyAlignment="1">
      <alignment/>
    </xf>
    <xf numFmtId="0" fontId="23" fillId="37" borderId="0" xfId="0" applyFont="1" applyFill="1" applyAlignment="1">
      <alignment/>
    </xf>
    <xf numFmtId="0" fontId="29" fillId="34" borderId="0" xfId="0" applyFont="1" applyFill="1" applyAlignment="1">
      <alignment/>
    </xf>
    <xf numFmtId="0" fontId="0" fillId="34" borderId="0" xfId="0" applyFill="1" applyAlignment="1">
      <alignment vertical="top" wrapText="1"/>
    </xf>
    <xf numFmtId="0" fontId="2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3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30" fillId="34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3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3" fontId="13" fillId="33" borderId="30" xfId="0" applyNumberFormat="1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3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/>
      <protection/>
    </xf>
    <xf numFmtId="169" fontId="0" fillId="33" borderId="36" xfId="0" applyNumberFormat="1" applyFont="1" applyFill="1" applyBorder="1" applyAlignment="1" applyProtection="1">
      <alignment horizontal="center"/>
      <protection/>
    </xf>
    <xf numFmtId="169" fontId="3" fillId="33" borderId="36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169" fontId="3" fillId="34" borderId="28" xfId="0" applyNumberFormat="1" applyFont="1" applyFill="1" applyBorder="1" applyAlignment="1" applyProtection="1">
      <alignment horizontal="center"/>
      <protection/>
    </xf>
    <xf numFmtId="172" fontId="1" fillId="33" borderId="38" xfId="0" applyNumberFormat="1" applyFont="1" applyFill="1" applyBorder="1" applyAlignment="1" applyProtection="1">
      <alignment horizontal="center"/>
      <protection/>
    </xf>
    <xf numFmtId="169" fontId="3" fillId="34" borderId="36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Alignment="1" applyProtection="1">
      <alignment horizontal="right"/>
      <protection/>
    </xf>
    <xf numFmtId="172" fontId="1" fillId="33" borderId="29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0" fillId="33" borderId="0" xfId="0" applyNumberForma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33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 vertical="center"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 vertical="top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/>
    </xf>
    <xf numFmtId="0" fontId="0" fillId="38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9" borderId="0" xfId="0" applyFont="1" applyFill="1" applyBorder="1" applyAlignment="1" applyProtection="1">
      <alignment horizontal="left" vertical="top" wrapText="1"/>
      <protection/>
    </xf>
    <xf numFmtId="0" fontId="5" fillId="39" borderId="11" xfId="0" applyFont="1" applyFill="1" applyBorder="1" applyAlignment="1" applyProtection="1">
      <alignment horizontal="center" vertical="center"/>
      <protection/>
    </xf>
    <xf numFmtId="0" fontId="5" fillId="39" borderId="29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13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0" fontId="5" fillId="33" borderId="40" xfId="0" applyFont="1" applyFill="1" applyBorder="1" applyAlignment="1" applyProtection="1">
      <alignment vertical="center" wrapText="1"/>
      <protection/>
    </xf>
    <xf numFmtId="0" fontId="5" fillId="33" borderId="41" xfId="0" applyFont="1" applyFill="1" applyBorder="1" applyAlignment="1">
      <alignment vertical="center" wrapText="1"/>
    </xf>
    <xf numFmtId="0" fontId="19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 wrapText="1"/>
    </xf>
    <xf numFmtId="0" fontId="38" fillId="33" borderId="0" xfId="36" applyFont="1" applyFill="1" applyAlignment="1" applyProtection="1">
      <alignment horizontal="center" wrapText="1"/>
      <protection/>
    </xf>
    <xf numFmtId="0" fontId="20" fillId="33" borderId="0" xfId="0" applyFont="1" applyFill="1" applyAlignment="1">
      <alignment horizontal="left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37" fillId="33" borderId="0" xfId="0" applyFont="1" applyFill="1" applyAlignment="1">
      <alignment horizontal="center" wrapText="1" shrinkToFit="1"/>
    </xf>
    <xf numFmtId="0" fontId="0" fillId="0" borderId="0" xfId="0" applyAlignment="1">
      <alignment horizontal="center" wrapText="1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8" fillId="34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40" borderId="0" xfId="0" applyFill="1" applyAlignment="1">
      <alignment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25" fillId="34" borderId="42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25" fillId="34" borderId="0" xfId="0" applyFont="1" applyFill="1" applyAlignment="1">
      <alignment horizontal="center" vertical="center"/>
    </xf>
    <xf numFmtId="0" fontId="0" fillId="25" borderId="44" xfId="0" applyFill="1" applyBorder="1" applyAlignment="1" applyProtection="1">
      <alignment vertical="top"/>
      <protection locked="0"/>
    </xf>
    <xf numFmtId="0" fontId="0" fillId="25" borderId="21" xfId="0" applyFill="1" applyBorder="1" applyAlignment="1" applyProtection="1">
      <alignment vertical="top"/>
      <protection locked="0"/>
    </xf>
    <xf numFmtId="0" fontId="22" fillId="34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vertical="top"/>
      <protection locked="0"/>
    </xf>
    <xf numFmtId="0" fontId="2" fillId="33" borderId="45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 applyProtection="1">
      <alignment wrapText="1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4" borderId="46" xfId="0" applyFont="1" applyFill="1" applyBorder="1" applyAlignment="1" applyProtection="1">
      <alignment horizontal="left" vertical="center"/>
      <protection locked="0"/>
    </xf>
    <xf numFmtId="0" fontId="0" fillId="34" borderId="47" xfId="0" applyFont="1" applyFill="1" applyBorder="1" applyAlignment="1" applyProtection="1">
      <alignment horizontal="left" vertical="center"/>
      <protection locked="0"/>
    </xf>
    <xf numFmtId="0" fontId="5" fillId="33" borderId="48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34" borderId="39" xfId="0" applyFill="1" applyBorder="1" applyAlignment="1" applyProtection="1">
      <alignment horizontal="left" vertical="center"/>
      <protection locked="0"/>
    </xf>
    <xf numFmtId="0" fontId="0" fillId="34" borderId="46" xfId="0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4" fontId="0" fillId="34" borderId="39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3" fillId="34" borderId="39" xfId="0" applyNumberFormat="1" applyFont="1" applyFill="1" applyBorder="1" applyAlignment="1" applyProtection="1">
      <alignment horizontal="left"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0" fillId="0" borderId="33" xfId="0" applyBorder="1" applyAlignment="1">
      <alignment vertical="center"/>
    </xf>
    <xf numFmtId="0" fontId="0" fillId="38" borderId="32" xfId="0" applyFill="1" applyBorder="1" applyAlignment="1" applyProtection="1">
      <alignment horizontal="left" vertical="center"/>
      <protection locked="0"/>
    </xf>
    <xf numFmtId="0" fontId="0" fillId="38" borderId="0" xfId="0" applyFill="1" applyBorder="1" applyAlignment="1" applyProtection="1">
      <alignment horizontal="left" vertical="center"/>
      <protection locked="0"/>
    </xf>
    <xf numFmtId="0" fontId="0" fillId="34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2" fillId="33" borderId="3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0" fillId="34" borderId="47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vertical="center"/>
      <protection/>
    </xf>
    <xf numFmtId="0" fontId="5" fillId="33" borderId="48" xfId="0" applyFont="1" applyFill="1" applyBorder="1" applyAlignment="1">
      <alignment vertical="center"/>
    </xf>
    <xf numFmtId="0" fontId="0" fillId="34" borderId="46" xfId="0" applyFont="1" applyFill="1" applyBorder="1" applyAlignment="1" applyProtection="1">
      <alignment horizontal="left" vertical="center"/>
      <protection locked="0"/>
    </xf>
    <xf numFmtId="0" fontId="0" fillId="34" borderId="47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3" fontId="0" fillId="34" borderId="39" xfId="0" applyNumberFormat="1" applyFill="1" applyBorder="1" applyAlignment="1" applyProtection="1">
      <alignment horizontal="center" vertical="center"/>
      <protection locked="0"/>
    </xf>
    <xf numFmtId="3" fontId="0" fillId="34" borderId="46" xfId="0" applyNumberFormat="1" applyFill="1" applyBorder="1" applyAlignment="1" applyProtection="1">
      <alignment horizontal="center" vertical="center"/>
      <protection locked="0"/>
    </xf>
    <xf numFmtId="3" fontId="0" fillId="34" borderId="47" xfId="0" applyNumberForma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>
      <alignment horizontal="center" vertical="center"/>
    </xf>
    <xf numFmtId="0" fontId="5" fillId="33" borderId="46" xfId="0" applyFont="1" applyFill="1" applyBorder="1" applyAlignment="1" applyProtection="1">
      <alignment vertical="center"/>
      <protection/>
    </xf>
    <xf numFmtId="0" fontId="12" fillId="34" borderId="47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right" vertical="center"/>
      <protection/>
    </xf>
    <xf numFmtId="0" fontId="10" fillId="33" borderId="33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2" fillId="33" borderId="45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2" fillId="33" borderId="5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33" xfId="0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12" fillId="34" borderId="47" xfId="0" applyFont="1" applyFill="1" applyBorder="1" applyAlignment="1" applyProtection="1">
      <alignment horizontal="left" vertical="center"/>
      <protection locked="0"/>
    </xf>
    <xf numFmtId="0" fontId="4" fillId="33" borderId="45" xfId="0" applyFont="1" applyFill="1" applyBorder="1" applyAlignment="1">
      <alignment horizontal="left" vertical="center"/>
    </xf>
    <xf numFmtId="0" fontId="0" fillId="34" borderId="39" xfId="0" applyNumberFormat="1" applyFill="1" applyBorder="1" applyAlignment="1" applyProtection="1">
      <alignment horizontal="left" vertical="center"/>
      <protection locked="0"/>
    </xf>
    <xf numFmtId="0" fontId="0" fillId="34" borderId="46" xfId="0" applyNumberFormat="1" applyFill="1" applyBorder="1" applyAlignment="1" applyProtection="1">
      <alignment horizontal="left" vertical="center"/>
      <protection locked="0"/>
    </xf>
    <xf numFmtId="0" fontId="0" fillId="34" borderId="47" xfId="0" applyNumberForma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49" fontId="0" fillId="34" borderId="39" xfId="0" applyNumberFormat="1" applyFill="1" applyBorder="1" applyAlignment="1" applyProtection="1">
      <alignment horizontal="center" vertical="center"/>
      <protection locked="0"/>
    </xf>
    <xf numFmtId="49" fontId="0" fillId="34" borderId="47" xfId="0" applyNumberFormat="1" applyFill="1" applyBorder="1" applyAlignment="1" applyProtection="1">
      <alignment horizontal="center" vertical="center"/>
      <protection locked="0"/>
    </xf>
    <xf numFmtId="14" fontId="0" fillId="38" borderId="0" xfId="0" applyNumberForma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vertical="center"/>
    </xf>
    <xf numFmtId="0" fontId="0" fillId="38" borderId="33" xfId="0" applyFill="1" applyBorder="1" applyAlignment="1">
      <alignment vertical="center"/>
    </xf>
    <xf numFmtId="0" fontId="5" fillId="33" borderId="48" xfId="0" applyFont="1" applyFill="1" applyBorder="1" applyAlignment="1">
      <alignment vertical="center"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38" borderId="0" xfId="0" applyFill="1" applyBorder="1" applyAlignment="1">
      <alignment horizontal="left" vertical="center" wrapText="1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12" fillId="38" borderId="0" xfId="0" applyFont="1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47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left" vertical="center" wrapText="1"/>
    </xf>
    <xf numFmtId="0" fontId="5" fillId="33" borderId="48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vertical="center" wrapText="1"/>
      <protection/>
    </xf>
    <xf numFmtId="0" fontId="0" fillId="0" borderId="45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13" fillId="33" borderId="59" xfId="0" applyFont="1" applyFill="1" applyBorder="1" applyAlignment="1" applyProtection="1">
      <alignment vertical="center" wrapText="1"/>
      <protection/>
    </xf>
    <xf numFmtId="0" fontId="12" fillId="34" borderId="59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0" fontId="13" fillId="33" borderId="35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vertical="center"/>
      <protection/>
    </xf>
    <xf numFmtId="0" fontId="5" fillId="33" borderId="61" xfId="0" applyFont="1" applyFill="1" applyBorder="1" applyAlignment="1">
      <alignment vertical="center"/>
    </xf>
    <xf numFmtId="0" fontId="5" fillId="33" borderId="62" xfId="0" applyFont="1" applyFill="1" applyBorder="1" applyAlignment="1">
      <alignment vertical="center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>
      <alignment horizontal="center" vertical="center"/>
    </xf>
    <xf numFmtId="0" fontId="13" fillId="33" borderId="61" xfId="0" applyFont="1" applyFill="1" applyBorder="1" applyAlignment="1" applyProtection="1">
      <alignment vertical="center" wrapText="1"/>
      <protection/>
    </xf>
    <xf numFmtId="0" fontId="12" fillId="34" borderId="61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>
      <alignment horizontal="center" vertical="center"/>
    </xf>
    <xf numFmtId="4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10" fontId="0" fillId="34" borderId="35" xfId="0" applyNumberFormat="1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/>
    </xf>
    <xf numFmtId="0" fontId="0" fillId="34" borderId="39" xfId="0" applyFont="1" applyFill="1" applyBorder="1" applyAlignment="1" applyProtection="1">
      <alignment horizontal="left"/>
      <protection locked="0"/>
    </xf>
    <xf numFmtId="0" fontId="0" fillId="34" borderId="46" xfId="0" applyFont="1" applyFill="1" applyBorder="1" applyAlignment="1" applyProtection="1">
      <alignment horizontal="left"/>
      <protection locked="0"/>
    </xf>
    <xf numFmtId="0" fontId="0" fillId="34" borderId="47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>
      <alignment horizontal="left" vertical="top" wrapText="1"/>
    </xf>
    <xf numFmtId="0" fontId="5" fillId="33" borderId="35" xfId="0" applyFont="1" applyFill="1" applyBorder="1" applyAlignment="1" applyProtection="1">
      <alignment vertical="center" wrapText="1"/>
      <protection/>
    </xf>
    <xf numFmtId="0" fontId="0" fillId="34" borderId="39" xfId="0" applyFont="1" applyFill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8" borderId="0" xfId="0" applyFont="1" applyFill="1" applyBorder="1" applyAlignment="1" applyProtection="1">
      <alignment horizontal="left" vertical="top" wrapText="1"/>
      <protection locked="0"/>
    </xf>
    <xf numFmtId="0" fontId="5" fillId="38" borderId="0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3" fillId="33" borderId="0" xfId="0" applyFont="1" applyFill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34" borderId="47" xfId="0" applyFill="1" applyBorder="1" applyAlignment="1">
      <alignment horizontal="center" vertical="center"/>
    </xf>
    <xf numFmtId="0" fontId="12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34" borderId="65" xfId="0" applyFont="1" applyFill="1" applyBorder="1" applyAlignment="1" applyProtection="1">
      <alignment horizontal="center"/>
      <protection locked="0"/>
    </xf>
    <xf numFmtId="3" fontId="0" fillId="34" borderId="3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Alignment="1" applyProtection="1">
      <alignment/>
      <protection/>
    </xf>
    <xf numFmtId="0" fontId="13" fillId="33" borderId="33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wrapText="1"/>
      <protection/>
    </xf>
    <xf numFmtId="0" fontId="0" fillId="33" borderId="0" xfId="0" applyFill="1" applyAlignment="1">
      <alignment wrapText="1"/>
    </xf>
    <xf numFmtId="0" fontId="5" fillId="33" borderId="0" xfId="0" applyFont="1" applyFill="1" applyAlignment="1" applyProtection="1">
      <alignment horizontal="left" vertical="center" wrapText="1"/>
      <protection/>
    </xf>
    <xf numFmtId="0" fontId="0" fillId="33" borderId="0" xfId="0" applyFill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5" fillId="33" borderId="48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top" wrapText="1"/>
      <protection/>
    </xf>
    <xf numFmtId="0" fontId="5" fillId="33" borderId="0" xfId="0" applyFont="1" applyFill="1" applyAlignment="1">
      <alignment vertical="top" wrapText="1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45" xfId="0" applyFont="1" applyFill="1" applyBorder="1" applyAlignment="1" applyProtection="1">
      <alignment/>
      <protection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>
      <alignment vertical="center" wrapText="1"/>
    </xf>
    <xf numFmtId="0" fontId="12" fillId="34" borderId="35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vertical="center"/>
      <protection/>
    </xf>
    <xf numFmtId="168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/>
    </xf>
    <xf numFmtId="0" fontId="0" fillId="34" borderId="39" xfId="0" applyFill="1" applyBorder="1" applyAlignment="1" applyProtection="1">
      <alignment horizontal="center" wrapText="1"/>
      <protection locked="0"/>
    </xf>
    <xf numFmtId="0" fontId="0" fillId="34" borderId="46" xfId="0" applyFill="1" applyBorder="1" applyAlignment="1" applyProtection="1">
      <alignment horizontal="center" wrapText="1"/>
      <protection locked="0"/>
    </xf>
    <xf numFmtId="0" fontId="0" fillId="34" borderId="47" xfId="0" applyFill="1" applyBorder="1" applyAlignment="1" applyProtection="1">
      <alignment horizontal="center" wrapText="1"/>
      <protection locked="0"/>
    </xf>
    <xf numFmtId="0" fontId="0" fillId="34" borderId="46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0" fontId="0" fillId="33" borderId="0" xfId="0" applyFill="1" applyAlignment="1" applyProtection="1">
      <alignment horizontal="center" vertical="center"/>
      <protection/>
    </xf>
    <xf numFmtId="14" fontId="0" fillId="34" borderId="69" xfId="0" applyNumberForma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5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>
      <alignment horizontal="left" vertical="top"/>
    </xf>
    <xf numFmtId="0" fontId="5" fillId="38" borderId="0" xfId="0" applyFont="1" applyFill="1" applyAlignment="1">
      <alignment wrapText="1"/>
    </xf>
    <xf numFmtId="0" fontId="5" fillId="33" borderId="32" xfId="0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5" fillId="38" borderId="0" xfId="0" applyFont="1" applyFill="1" applyAlignment="1">
      <alignment horizontal="center"/>
    </xf>
    <xf numFmtId="0" fontId="5" fillId="39" borderId="27" xfId="0" applyFont="1" applyFill="1" applyBorder="1" applyAlignment="1" applyProtection="1">
      <alignment vertical="center" wrapText="1"/>
      <protection/>
    </xf>
    <xf numFmtId="4" fontId="0" fillId="39" borderId="27" xfId="0" applyNumberFormat="1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horizontal="center" vertical="center"/>
      <protection/>
    </xf>
    <xf numFmtId="0" fontId="5" fillId="39" borderId="27" xfId="0" applyFont="1" applyFill="1" applyBorder="1" applyAlignment="1" applyProtection="1">
      <alignment vertical="center"/>
      <protection/>
    </xf>
    <xf numFmtId="0" fontId="5" fillId="39" borderId="28" xfId="0" applyFont="1" applyFill="1" applyBorder="1" applyAlignment="1" applyProtection="1">
      <alignment vertical="center"/>
      <protection/>
    </xf>
    <xf numFmtId="0" fontId="5" fillId="39" borderId="30" xfId="0" applyFont="1" applyFill="1" applyBorder="1" applyAlignment="1" applyProtection="1">
      <alignment vertical="center" wrapText="1"/>
      <protection/>
    </xf>
    <xf numFmtId="2" fontId="0" fillId="39" borderId="30" xfId="0" applyNumberFormat="1" applyFont="1" applyFill="1" applyBorder="1" applyAlignment="1" applyProtection="1">
      <alignment horizontal="center" vertical="center"/>
      <protection locked="0"/>
    </xf>
    <xf numFmtId="0" fontId="5" fillId="39" borderId="30" xfId="0" applyFont="1" applyFill="1" applyBorder="1" applyAlignment="1" applyProtection="1">
      <alignment horizontal="center" vertical="center"/>
      <protection/>
    </xf>
    <xf numFmtId="0" fontId="5" fillId="39" borderId="30" xfId="0" applyFont="1" applyFill="1" applyBorder="1" applyAlignment="1" applyProtection="1">
      <alignment vertical="center"/>
      <protection/>
    </xf>
    <xf numFmtId="0" fontId="5" fillId="39" borderId="31" xfId="0" applyFont="1" applyFill="1" applyBorder="1" applyAlignment="1" applyProtection="1">
      <alignment vertical="center"/>
      <protection/>
    </xf>
    <xf numFmtId="0" fontId="5" fillId="39" borderId="66" xfId="0" applyFont="1" applyFill="1" applyBorder="1" applyAlignment="1" applyProtection="1">
      <alignment horizontal="center" vertical="center" wrapText="1"/>
      <protection/>
    </xf>
    <xf numFmtId="0" fontId="0" fillId="39" borderId="40" xfId="0" applyFill="1" applyBorder="1" applyAlignment="1" applyProtection="1">
      <alignment horizontal="center" vertical="center" wrapText="1"/>
      <protection/>
    </xf>
    <xf numFmtId="0" fontId="5" fillId="39" borderId="73" xfId="0" applyFont="1" applyFill="1" applyBorder="1" applyAlignment="1" applyProtection="1">
      <alignment vertical="center"/>
      <protection/>
    </xf>
    <xf numFmtId="0" fontId="0" fillId="39" borderId="74" xfId="0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wrapText="1"/>
      <protection/>
    </xf>
    <xf numFmtId="0" fontId="13" fillId="39" borderId="0" xfId="0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5" fillId="33" borderId="76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4" fontId="0" fillId="34" borderId="77" xfId="0" applyNumberFormat="1" applyFont="1" applyFill="1" applyBorder="1" applyAlignment="1" applyProtection="1">
      <alignment horizontal="center" vertical="center"/>
      <protection/>
    </xf>
    <xf numFmtId="0" fontId="5" fillId="33" borderId="77" xfId="0" applyFont="1" applyFill="1" applyBorder="1" applyAlignment="1" applyProtection="1">
      <alignment horizontal="center" vertical="center"/>
      <protection/>
    </xf>
    <xf numFmtId="0" fontId="5" fillId="33" borderId="77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vertical="center"/>
      <protection/>
    </xf>
    <xf numFmtId="0" fontId="5" fillId="33" borderId="79" xfId="0" applyFont="1" applyFill="1" applyBorder="1" applyAlignment="1" applyProtection="1">
      <alignment horizontal="center" vertical="center"/>
      <protection/>
    </xf>
    <xf numFmtId="0" fontId="0" fillId="33" borderId="80" xfId="0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5" fillId="33" borderId="79" xfId="0" applyFont="1" applyFill="1" applyBorder="1" applyAlignment="1" applyProtection="1">
      <alignment vertical="center"/>
      <protection/>
    </xf>
    <xf numFmtId="3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79" xfId="0" applyFont="1" applyFill="1" applyBorder="1" applyAlignment="1" applyProtection="1">
      <alignment horizontal="center" vertical="center"/>
      <protection/>
    </xf>
    <xf numFmtId="0" fontId="12" fillId="33" borderId="80" xfId="0" applyFont="1" applyFill="1" applyBorder="1" applyAlignment="1" applyProtection="1">
      <alignment vertical="center"/>
      <protection/>
    </xf>
    <xf numFmtId="0" fontId="13" fillId="33" borderId="35" xfId="0" applyFont="1" applyFill="1" applyBorder="1" applyAlignment="1" applyProtection="1">
      <alignment vertical="center" wrapText="1"/>
      <protection/>
    </xf>
    <xf numFmtId="3" fontId="12" fillId="34" borderId="35" xfId="0" applyNumberFormat="1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13" fillId="33" borderId="6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3" fontId="12" fillId="34" borderId="68" xfId="0" applyNumberFormat="1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3" fontId="0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81" xfId="0" applyFont="1" applyFill="1" applyBorder="1" applyAlignment="1" applyProtection="1">
      <alignment horizontal="center" vertical="center"/>
      <protection/>
    </xf>
    <xf numFmtId="0" fontId="0" fillId="33" borderId="82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left" vertical="center" wrapText="1"/>
      <protection/>
    </xf>
    <xf numFmtId="0" fontId="13" fillId="33" borderId="59" xfId="0" applyFont="1" applyFill="1" applyBorder="1" applyAlignment="1" applyProtection="1">
      <alignment vertical="center" wrapText="1"/>
      <protection/>
    </xf>
    <xf numFmtId="0" fontId="5" fillId="33" borderId="60" xfId="0" applyFont="1" applyFill="1" applyBorder="1" applyAlignment="1" applyProtection="1">
      <alignment vertical="center"/>
      <protection/>
    </xf>
    <xf numFmtId="0" fontId="5" fillId="33" borderId="79" xfId="0" applyFont="1" applyFill="1" applyBorder="1" applyAlignment="1" applyProtection="1">
      <alignment horizontal="center" vertical="center"/>
      <protection/>
    </xf>
    <xf numFmtId="0" fontId="0" fillId="33" borderId="80" xfId="0" applyFont="1" applyFill="1" applyBorder="1" applyAlignment="1" applyProtection="1">
      <alignment horizontal="center" vertical="center"/>
      <protection/>
    </xf>
    <xf numFmtId="0" fontId="13" fillId="33" borderId="58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vertical="center"/>
      <protection/>
    </xf>
    <xf numFmtId="0" fontId="13" fillId="33" borderId="68" xfId="0" applyFont="1" applyFill="1" applyBorder="1" applyAlignment="1" applyProtection="1">
      <alignment horizontal="center" vertical="center"/>
      <protection/>
    </xf>
    <xf numFmtId="0" fontId="13" fillId="33" borderId="83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5" fillId="38" borderId="0" xfId="0" applyFont="1" applyFill="1" applyAlignment="1">
      <alignment vertical="top"/>
    </xf>
    <xf numFmtId="0" fontId="12" fillId="33" borderId="0" xfId="0" applyFont="1" applyFill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0" fillId="0" borderId="45" xfId="0" applyBorder="1" applyAlignment="1">
      <alignment horizontal="center"/>
    </xf>
    <xf numFmtId="0" fontId="0" fillId="34" borderId="39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4" fontId="0" fillId="34" borderId="39" xfId="0" applyNumberFormat="1" applyFont="1" applyFill="1" applyBorder="1" applyAlignment="1" applyProtection="1">
      <alignment horizontal="center"/>
      <protection locked="0"/>
    </xf>
    <xf numFmtId="4" fontId="0" fillId="34" borderId="46" xfId="0" applyNumberFormat="1" applyFont="1" applyFill="1" applyBorder="1" applyAlignment="1" applyProtection="1">
      <alignment horizontal="center"/>
      <protection locked="0"/>
    </xf>
    <xf numFmtId="4" fontId="0" fillId="34" borderId="47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47" xfId="0" applyNumberFormat="1" applyFill="1" applyBorder="1" applyAlignment="1" applyProtection="1">
      <alignment horizontal="center"/>
      <protection locked="0"/>
    </xf>
    <xf numFmtId="14" fontId="0" fillId="34" borderId="69" xfId="0" applyNumberFormat="1" applyFont="1" applyFill="1" applyBorder="1" applyAlignment="1" applyProtection="1">
      <alignment horizontal="center"/>
      <protection locked="0"/>
    </xf>
    <xf numFmtId="0" fontId="0" fillId="34" borderId="45" xfId="0" applyFont="1" applyFill="1" applyBorder="1" applyAlignment="1" applyProtection="1">
      <alignment horizontal="center"/>
      <protection locked="0"/>
    </xf>
    <xf numFmtId="0" fontId="0" fillId="34" borderId="70" xfId="0" applyFont="1" applyFill="1" applyBorder="1" applyAlignment="1" applyProtection="1">
      <alignment horizontal="center"/>
      <protection locked="0"/>
    </xf>
    <xf numFmtId="0" fontId="0" fillId="34" borderId="71" xfId="0" applyFont="1" applyFill="1" applyBorder="1" applyAlignment="1" applyProtection="1">
      <alignment horizontal="center"/>
      <protection locked="0"/>
    </xf>
    <xf numFmtId="0" fontId="0" fillId="34" borderId="48" xfId="0" applyFont="1" applyFill="1" applyBorder="1" applyAlignment="1" applyProtection="1">
      <alignment horizontal="center"/>
      <protection locked="0"/>
    </xf>
    <xf numFmtId="0" fontId="0" fillId="34" borderId="72" xfId="0" applyFont="1" applyFill="1" applyBorder="1" applyAlignment="1" applyProtection="1">
      <alignment horizontal="center"/>
      <protection locked="0"/>
    </xf>
    <xf numFmtId="0" fontId="14" fillId="34" borderId="39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9" borderId="0" xfId="0" applyFont="1" applyFill="1" applyBorder="1" applyAlignment="1" applyProtection="1">
      <alignment/>
      <protection/>
    </xf>
    <xf numFmtId="0" fontId="0" fillId="39" borderId="0" xfId="0" applyFont="1" applyFill="1" applyAlignment="1">
      <alignment/>
    </xf>
    <xf numFmtId="0" fontId="0" fillId="33" borderId="33" xfId="0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/>
      <protection/>
    </xf>
    <xf numFmtId="0" fontId="0" fillId="34" borderId="69" xfId="0" applyFont="1" applyFill="1" applyBorder="1" applyAlignment="1" applyProtection="1">
      <alignment vertical="top" wrapText="1"/>
      <protection locked="0"/>
    </xf>
    <xf numFmtId="0" fontId="0" fillId="0" borderId="45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13" fillId="33" borderId="61" xfId="0" applyFont="1" applyFill="1" applyBorder="1" applyAlignment="1" applyProtection="1">
      <alignment horizontal="center" vertical="center"/>
      <protection/>
    </xf>
    <xf numFmtId="0" fontId="13" fillId="33" borderId="62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0" fontId="13" fillId="39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33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12" fillId="34" borderId="69" xfId="0" applyFont="1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72" xfId="0" applyFill="1" applyBorder="1" applyAlignment="1">
      <alignment vertical="center"/>
    </xf>
    <xf numFmtId="0" fontId="5" fillId="39" borderId="0" xfId="0" applyFont="1" applyFill="1" applyAlignment="1" applyProtection="1">
      <alignment vertical="center"/>
      <protection/>
    </xf>
    <xf numFmtId="0" fontId="0" fillId="39" borderId="0" xfId="0" applyFill="1" applyAlignment="1">
      <alignment vertical="center"/>
    </xf>
    <xf numFmtId="0" fontId="0" fillId="39" borderId="33" xfId="0" applyFill="1" applyBorder="1" applyAlignment="1">
      <alignment vertical="center"/>
    </xf>
    <xf numFmtId="0" fontId="0" fillId="39" borderId="3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5" fillId="33" borderId="57" xfId="0" applyFont="1" applyFill="1" applyBorder="1" applyAlignment="1" applyProtection="1">
      <alignment horizontal="left" vertical="center" wrapText="1"/>
      <protection/>
    </xf>
    <xf numFmtId="0" fontId="0" fillId="33" borderId="75" xfId="0" applyFill="1" applyBorder="1" applyAlignment="1" applyProtection="1">
      <alignment horizontal="lef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vertical="center" wrapText="1"/>
      <protection/>
    </xf>
    <xf numFmtId="3" fontId="0" fillId="34" borderId="66" xfId="0" applyNumberFormat="1" applyFont="1" applyFill="1" applyBorder="1" applyAlignment="1" applyProtection="1">
      <alignment horizontal="center" vertical="center"/>
      <protection locked="0"/>
    </xf>
    <xf numFmtId="3" fontId="0" fillId="0" borderId="67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5" fillId="33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33" borderId="30" xfId="0" applyFont="1" applyFill="1" applyBorder="1" applyAlignment="1" applyProtection="1">
      <alignment vertical="center" wrapText="1"/>
      <protection/>
    </xf>
    <xf numFmtId="3" fontId="0" fillId="34" borderId="73" xfId="0" applyNumberFormat="1" applyFont="1" applyFill="1" applyBorder="1" applyAlignment="1" applyProtection="1">
      <alignment horizontal="center" vertical="center"/>
      <protection locked="0"/>
    </xf>
    <xf numFmtId="3" fontId="0" fillId="0" borderId="84" xfId="0" applyNumberFormat="1" applyBorder="1" applyAlignment="1" applyProtection="1">
      <alignment horizontal="center" vertical="center"/>
      <protection locked="0"/>
    </xf>
    <xf numFmtId="3" fontId="0" fillId="0" borderId="74" xfId="0" applyNumberFormat="1" applyBorder="1" applyAlignment="1" applyProtection="1">
      <alignment horizontal="center" vertical="center"/>
      <protection locked="0"/>
    </xf>
    <xf numFmtId="3" fontId="5" fillId="33" borderId="73" xfId="0" applyNumberFormat="1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vertical="center"/>
    </xf>
    <xf numFmtId="0" fontId="0" fillId="0" borderId="74" xfId="0" applyBorder="1" applyAlignment="1">
      <alignment vertical="center"/>
    </xf>
    <xf numFmtId="0" fontId="13" fillId="33" borderId="16" xfId="0" applyFont="1" applyFill="1" applyBorder="1" applyAlignment="1" applyProtection="1">
      <alignment vertical="center" wrapText="1"/>
      <protection/>
    </xf>
    <xf numFmtId="3" fontId="12" fillId="34" borderId="81" xfId="0" applyNumberFormat="1" applyFont="1" applyFill="1" applyBorder="1" applyAlignment="1" applyProtection="1">
      <alignment horizontal="center" vertical="center"/>
      <protection/>
    </xf>
    <xf numFmtId="3" fontId="0" fillId="0" borderId="46" xfId="0" applyNumberFormat="1" applyBorder="1" applyAlignment="1" applyProtection="1">
      <alignment horizontal="center" vertical="center"/>
      <protection/>
    </xf>
    <xf numFmtId="3" fontId="0" fillId="0" borderId="82" xfId="0" applyNumberFormat="1" applyBorder="1" applyAlignment="1" applyProtection="1">
      <alignment horizontal="center" vertical="center"/>
      <protection/>
    </xf>
    <xf numFmtId="3" fontId="5" fillId="33" borderId="81" xfId="0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vertical="center"/>
    </xf>
    <xf numFmtId="0" fontId="14" fillId="33" borderId="0" xfId="0" applyFont="1" applyFill="1" applyBorder="1" applyAlignment="1" applyProtection="1">
      <alignment/>
      <protection/>
    </xf>
    <xf numFmtId="0" fontId="13" fillId="33" borderId="30" xfId="0" applyFont="1" applyFill="1" applyBorder="1" applyAlignment="1" applyProtection="1">
      <alignment vertical="center" wrapText="1"/>
      <protection/>
    </xf>
    <xf numFmtId="3" fontId="12" fillId="34" borderId="73" xfId="0" applyNumberFormat="1" applyFont="1" applyFill="1" applyBorder="1" applyAlignment="1" applyProtection="1">
      <alignment horizontal="center" vertical="center"/>
      <protection/>
    </xf>
    <xf numFmtId="3" fontId="0" fillId="0" borderId="84" xfId="0" applyNumberFormat="1" applyBorder="1" applyAlignment="1" applyProtection="1">
      <alignment horizontal="center" vertical="center"/>
      <protection/>
    </xf>
    <xf numFmtId="3" fontId="0" fillId="0" borderId="74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3" fontId="0" fillId="34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85" xfId="0" applyFill="1" applyBorder="1" applyAlignment="1" applyProtection="1">
      <alignment vertical="center"/>
      <protection locked="0"/>
    </xf>
    <xf numFmtId="0" fontId="0" fillId="34" borderId="86" xfId="0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12" fillId="33" borderId="46" xfId="0" applyFont="1" applyFill="1" applyBorder="1" applyAlignment="1" applyProtection="1">
      <alignment horizontal="center" vertical="top" wrapText="1"/>
      <protection/>
    </xf>
    <xf numFmtId="0" fontId="12" fillId="0" borderId="46" xfId="0" applyFont="1" applyBorder="1" applyAlignment="1">
      <alignment horizontal="center" vertical="top" wrapText="1"/>
    </xf>
    <xf numFmtId="3" fontId="13" fillId="33" borderId="69" xfId="0" applyNumberFormat="1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3" fontId="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70" xfId="0" applyBorder="1" applyAlignment="1">
      <alignment vertical="center"/>
    </xf>
    <xf numFmtId="0" fontId="13" fillId="33" borderId="87" xfId="0" applyFont="1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0" fillId="33" borderId="51" xfId="0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88" xfId="0" applyBorder="1" applyAlignment="1">
      <alignment vertical="center"/>
    </xf>
    <xf numFmtId="0" fontId="13" fillId="33" borderId="32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85" xfId="0" applyFill="1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13" fillId="33" borderId="71" xfId="0" applyFont="1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0" borderId="72" xfId="0" applyBorder="1" applyAlignment="1">
      <alignment/>
    </xf>
    <xf numFmtId="0" fontId="5" fillId="33" borderId="45" xfId="0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13" fillId="33" borderId="69" xfId="0" applyFont="1" applyFill="1" applyBorder="1" applyAlignment="1" applyProtection="1">
      <alignment/>
      <protection/>
    </xf>
    <xf numFmtId="0" fontId="5" fillId="33" borderId="45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2" fillId="33" borderId="70" xfId="0" applyFont="1" applyFill="1" applyBorder="1" applyAlignment="1" applyProtection="1">
      <alignment/>
      <protection/>
    </xf>
    <xf numFmtId="0" fontId="5" fillId="33" borderId="89" xfId="0" applyFont="1" applyFill="1" applyBorder="1" applyAlignment="1" applyProtection="1">
      <alignment/>
      <protection/>
    </xf>
    <xf numFmtId="0" fontId="0" fillId="0" borderId="55" xfId="0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4" fontId="0" fillId="34" borderId="87" xfId="0" applyNumberFormat="1" applyFont="1" applyFill="1" applyBorder="1" applyAlignment="1" applyProtection="1">
      <alignment horizontal="center" vertical="center"/>
      <protection locked="0"/>
    </xf>
    <xf numFmtId="0" fontId="0" fillId="34" borderId="52" xfId="0" applyFont="1" applyFill="1" applyBorder="1" applyAlignment="1" applyProtection="1">
      <alignment horizontal="center" vertical="center"/>
      <protection locked="0"/>
    </xf>
    <xf numFmtId="0" fontId="0" fillId="34" borderId="89" xfId="0" applyFont="1" applyFill="1" applyBorder="1" applyAlignment="1" applyProtection="1">
      <alignment horizontal="center" vertical="center"/>
      <protection locked="0"/>
    </xf>
    <xf numFmtId="0" fontId="0" fillId="34" borderId="56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53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49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5" fillId="33" borderId="87" xfId="0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25" fillId="33" borderId="0" xfId="0" applyFont="1" applyFill="1" applyAlignment="1" applyProtection="1">
      <alignment horizontal="center" wrapText="1"/>
      <protection/>
    </xf>
    <xf numFmtId="0" fontId="0" fillId="33" borderId="71" xfId="0" applyFont="1" applyFill="1" applyBorder="1" applyAlignment="1" applyProtection="1">
      <alignment/>
      <protection/>
    </xf>
    <xf numFmtId="0" fontId="0" fillId="33" borderId="48" xfId="0" applyFont="1" applyFill="1" applyBorder="1" applyAlignment="1" applyProtection="1">
      <alignment/>
      <protection/>
    </xf>
    <xf numFmtId="0" fontId="0" fillId="33" borderId="72" xfId="0" applyFont="1" applyFill="1" applyBorder="1" applyAlignment="1" applyProtection="1">
      <alignment/>
      <protection/>
    </xf>
    <xf numFmtId="0" fontId="12" fillId="33" borderId="4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33" borderId="46" xfId="0" applyFont="1" applyFill="1" applyBorder="1" applyAlignment="1" applyProtection="1">
      <alignment vertical="top"/>
      <protection/>
    </xf>
    <xf numFmtId="170" fontId="1" fillId="33" borderId="45" xfId="0" applyNumberFormat="1" applyFont="1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257175</xdr:colOff>
      <xdr:row>40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691515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85725</xdr:rowOff>
    </xdr:from>
    <xdr:to>
      <xdr:col>10</xdr:col>
      <xdr:colOff>295275</xdr:colOff>
      <xdr:row>5</xdr:row>
      <xdr:rowOff>152400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5725"/>
          <a:ext cx="2981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workbookViewId="0" topLeftCell="A1">
      <selection activeCell="A13" sqref="A13:K13"/>
    </sheetView>
  </sheetViews>
  <sheetFormatPr defaultColWidth="9.140625" defaultRowHeight="12.75"/>
  <cols>
    <col min="12" max="12" width="9.140625" style="10" customWidth="1"/>
    <col min="13" max="13" width="90.7109375" style="10" customWidth="1"/>
    <col min="14" max="31" width="9.140625" style="10" customWidth="1"/>
  </cols>
  <sheetData>
    <row r="1" spans="1:13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M1" s="176"/>
    </row>
    <row r="2" spans="1:13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M2" s="176"/>
    </row>
    <row r="3" spans="1:13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M3" s="176"/>
    </row>
    <row r="4" spans="1:13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M4" s="86"/>
    </row>
    <row r="5" spans="1:13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M5" s="173"/>
    </row>
    <row r="6" spans="1:13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M6" s="173"/>
    </row>
    <row r="7" spans="1:13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M7" s="173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M8" s="173"/>
    </row>
    <row r="9" spans="1:13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M9" s="177"/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M10" s="177"/>
    </row>
    <row r="11" spans="1:11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3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M12" s="86"/>
    </row>
    <row r="13" spans="1:13" ht="31.5">
      <c r="A13" s="163" t="s">
        <v>156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M13" s="87"/>
    </row>
    <row r="14" spans="1:13" ht="18">
      <c r="A14" s="164" t="s">
        <v>204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M14" s="86"/>
    </row>
    <row r="15" spans="1:13" ht="18" customHeight="1">
      <c r="A15" s="164" t="s">
        <v>274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M15" s="173"/>
    </row>
    <row r="16" spans="1:13" ht="18">
      <c r="A16" s="164" t="s">
        <v>201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M16" s="173"/>
    </row>
    <row r="17" spans="1:13" ht="36" customHeight="1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M17" s="173"/>
    </row>
    <row r="18" spans="1:13" ht="36" customHeight="1">
      <c r="A18" s="167" t="s">
        <v>202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M18" s="177"/>
    </row>
    <row r="19" spans="1:13" ht="18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M19" s="86"/>
    </row>
    <row r="20" spans="1:13" ht="54" customHeight="1">
      <c r="A20" s="162" t="s">
        <v>140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M20" s="173"/>
    </row>
    <row r="21" spans="1:13" ht="36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M21" s="173"/>
    </row>
    <row r="22" spans="1:13" ht="18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M22" s="86"/>
    </row>
    <row r="23" spans="1:13" ht="18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M23" s="173"/>
    </row>
    <row r="24" spans="1:13" ht="47.25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M24" s="174"/>
    </row>
    <row r="25" spans="1:13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M25" s="88"/>
    </row>
    <row r="26" spans="1:13" ht="18" customHeight="1">
      <c r="A26" s="170" t="s">
        <v>203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M26" s="173"/>
    </row>
    <row r="27" spans="1:13" ht="18" customHeight="1">
      <c r="A27" s="171" t="str">
        <f>+IF(A99=2,HYPERLINK("http://www.mesec.cz/dane/dan-z-nemovitosti/pruvodce/danove-formulare-dane-z-nemovitosti/"),IF(A99=3,HYPERLINK("http://www.podnikatel.cz/formulare/kategorie/majetkove-dane/"),IF(A99=4,HYPERLINK("http://www.danovapriznani.cz/"),HYPERLINK("http://business.center.cz/business/sablony/s11-priznani-k-dani-z-nemovitosti.aspx"))))</f>
        <v>http://business.center.cz/business/sablony/s11-priznani-k-dani-z-nemovitosti.aspx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M27" s="175"/>
    </row>
    <row r="28" spans="1:13" ht="19.5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M28" s="175"/>
    </row>
    <row r="29" spans="1:13" ht="19.5" customHeight="1">
      <c r="A29" s="168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M29" s="175"/>
    </row>
    <row r="30" spans="1:13" ht="19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M30" s="175"/>
    </row>
    <row r="31" spans="1:13" ht="19.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M31" s="175"/>
    </row>
    <row r="32" spans="1:13" ht="19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M32" s="175"/>
    </row>
    <row r="33" spans="1:13" ht="19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M33" s="175"/>
    </row>
    <row r="34" spans="1:13" ht="19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M34" s="175"/>
    </row>
    <row r="35" spans="1:13" ht="19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M35" s="175"/>
    </row>
    <row r="36" spans="1:13" ht="19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M36" s="175"/>
    </row>
    <row r="37" spans="1:13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M37" s="175"/>
    </row>
    <row r="38" spans="1:13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M38" s="175"/>
    </row>
    <row r="39" spans="1:13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M39" s="175"/>
    </row>
    <row r="40" spans="1:13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M40" s="175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>
      <c r="A99" s="9">
        <v>2</v>
      </c>
    </row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</sheetData>
  <sheetProtection password="EF65" sheet="1"/>
  <mergeCells count="21">
    <mergeCell ref="M23:M24"/>
    <mergeCell ref="M26:M40"/>
    <mergeCell ref="M1:M3"/>
    <mergeCell ref="M5:M10"/>
    <mergeCell ref="M15:M18"/>
    <mergeCell ref="M20:M21"/>
    <mergeCell ref="A29:K29"/>
    <mergeCell ref="A21:K21"/>
    <mergeCell ref="A23:K23"/>
    <mergeCell ref="A24:K24"/>
    <mergeCell ref="A22:K22"/>
    <mergeCell ref="A26:K26"/>
    <mergeCell ref="A27:K28"/>
    <mergeCell ref="A19:K19"/>
    <mergeCell ref="A20:K20"/>
    <mergeCell ref="A13:K13"/>
    <mergeCell ref="A14:K14"/>
    <mergeCell ref="A15:K15"/>
    <mergeCell ref="A16:K16"/>
    <mergeCell ref="A17:K17"/>
    <mergeCell ref="A18:K18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workbookViewId="0" topLeftCell="A1">
      <selection activeCell="B4" sqref="B4"/>
    </sheetView>
  </sheetViews>
  <sheetFormatPr defaultColWidth="9.140625" defaultRowHeight="12.75"/>
  <cols>
    <col min="1" max="1" width="28.140625" style="81" customWidth="1"/>
    <col min="2" max="2" width="65.7109375" style="81" customWidth="1"/>
    <col min="3" max="3" width="3.00390625" style="81" customWidth="1"/>
    <col min="4" max="4" width="65.7109375" style="81" customWidth="1"/>
    <col min="5" max="5" width="28.28125" style="81" customWidth="1"/>
    <col min="6" max="37" width="9.140625" style="84" customWidth="1"/>
  </cols>
  <sheetData>
    <row r="1" spans="1:37" s="83" customFormat="1" ht="18">
      <c r="A1" s="179" t="s">
        <v>71</v>
      </c>
      <c r="B1" s="180"/>
      <c r="C1" s="180"/>
      <c r="D1" s="180"/>
      <c r="E1" s="180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s="83" customFormat="1" ht="18">
      <c r="A2" s="43"/>
      <c r="B2" s="89" t="s">
        <v>114</v>
      </c>
      <c r="C2" s="90"/>
      <c r="D2" s="92" t="s">
        <v>115</v>
      </c>
      <c r="E2" s="9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s="83" customFormat="1" ht="15.75" customHeight="1">
      <c r="A3" s="45"/>
      <c r="B3" s="46" t="s">
        <v>72</v>
      </c>
      <c r="C3" s="47"/>
      <c r="D3" s="46" t="s">
        <v>73</v>
      </c>
      <c r="E3" s="44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s="83" customFormat="1" ht="15.75" customHeight="1">
      <c r="A4" s="48" t="s">
        <v>84</v>
      </c>
      <c r="B4" s="49"/>
      <c r="C4" s="50"/>
      <c r="D4" s="185"/>
      <c r="E4" s="47" t="s">
        <v>74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s="83" customFormat="1" ht="15.75" customHeight="1">
      <c r="A5" s="48" t="s">
        <v>86</v>
      </c>
      <c r="B5" s="51"/>
      <c r="C5" s="52"/>
      <c r="D5" s="186"/>
      <c r="E5" s="47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s="83" customFormat="1" ht="15.75" customHeight="1">
      <c r="A6" s="48" t="s">
        <v>75</v>
      </c>
      <c r="B6" s="51"/>
      <c r="C6" s="52"/>
      <c r="D6" s="186"/>
      <c r="E6" s="4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s="83" customFormat="1" ht="15.75" customHeight="1">
      <c r="A7" s="48" t="s">
        <v>76</v>
      </c>
      <c r="B7" s="51"/>
      <c r="C7" s="52"/>
      <c r="D7" s="53"/>
      <c r="E7" s="47" t="s">
        <v>77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s="83" customFormat="1" ht="15.75" customHeight="1">
      <c r="A8" s="48" t="s">
        <v>78</v>
      </c>
      <c r="B8" s="54"/>
      <c r="C8" s="52"/>
      <c r="D8" s="53"/>
      <c r="E8" s="47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s="83" customFormat="1" ht="15.75" customHeight="1">
      <c r="A9" s="48" t="s">
        <v>79</v>
      </c>
      <c r="B9" s="55"/>
      <c r="C9" s="52"/>
      <c r="D9" s="53"/>
      <c r="E9" s="47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s="83" customFormat="1" ht="15.75" customHeight="1">
      <c r="A10" s="48" t="s">
        <v>80</v>
      </c>
      <c r="B10" s="55"/>
      <c r="C10" s="52"/>
      <c r="D10" s="56"/>
      <c r="E10" s="47" t="s">
        <v>80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s="83" customFormat="1" ht="15.75" customHeight="1">
      <c r="A11" s="48" t="s">
        <v>81</v>
      </c>
      <c r="B11" s="55"/>
      <c r="C11" s="52"/>
      <c r="D11" s="53"/>
      <c r="E11" s="4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s="83" customFormat="1" ht="15.75" customHeight="1">
      <c r="A12" s="48"/>
      <c r="B12" s="187" t="s">
        <v>82</v>
      </c>
      <c r="C12" s="188"/>
      <c r="D12" s="189"/>
      <c r="E12" s="47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s="83" customFormat="1" ht="15.75" customHeight="1">
      <c r="A13" s="48" t="s">
        <v>152</v>
      </c>
      <c r="B13" s="57"/>
      <c r="C13" s="58"/>
      <c r="D13" s="59"/>
      <c r="E13" s="60" t="s">
        <v>83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s="83" customFormat="1" ht="15.75" customHeight="1">
      <c r="A14" s="48" t="s">
        <v>153</v>
      </c>
      <c r="B14" s="57"/>
      <c r="C14" s="52"/>
      <c r="D14" s="59"/>
      <c r="E14" s="47" t="s">
        <v>84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s="83" customFormat="1" ht="15.75" customHeight="1">
      <c r="A15" s="61" t="s">
        <v>85</v>
      </c>
      <c r="B15" s="57"/>
      <c r="C15" s="52"/>
      <c r="D15" s="59"/>
      <c r="E15" s="47" t="s">
        <v>86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s="83" customFormat="1" ht="15.75" customHeight="1">
      <c r="A16" s="48" t="s">
        <v>87</v>
      </c>
      <c r="B16" s="57"/>
      <c r="C16" s="52"/>
      <c r="D16" s="59"/>
      <c r="E16" s="47" t="s">
        <v>76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s="83" customFormat="1" ht="15.75" customHeight="1">
      <c r="A17" s="48" t="s">
        <v>88</v>
      </c>
      <c r="B17" s="62"/>
      <c r="C17" s="52"/>
      <c r="D17" s="59"/>
      <c r="E17" s="47" t="s">
        <v>89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s="83" customFormat="1" ht="15.75" customHeight="1">
      <c r="A18" s="48" t="s">
        <v>90</v>
      </c>
      <c r="B18" s="57"/>
      <c r="C18" s="52"/>
      <c r="D18" s="59"/>
      <c r="E18" s="47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s="83" customFormat="1" ht="15.75" customHeight="1">
      <c r="A19" s="48" t="s">
        <v>91</v>
      </c>
      <c r="B19" s="63"/>
      <c r="C19" s="58"/>
      <c r="D19" s="59"/>
      <c r="E19" s="60" t="s">
        <v>92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s="83" customFormat="1" ht="15.75" customHeight="1">
      <c r="A20" s="48" t="s">
        <v>93</v>
      </c>
      <c r="B20" s="57"/>
      <c r="C20" s="52"/>
      <c r="D20" s="59"/>
      <c r="E20" s="47" t="s">
        <v>84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s="83" customFormat="1" ht="15.75" customHeight="1">
      <c r="A21" s="48" t="s">
        <v>94</v>
      </c>
      <c r="B21" s="57"/>
      <c r="C21" s="52"/>
      <c r="D21" s="59"/>
      <c r="E21" s="47" t="s">
        <v>86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s="83" customFormat="1" ht="15.75" customHeight="1">
      <c r="A22" s="48"/>
      <c r="B22" s="57"/>
      <c r="C22" s="52"/>
      <c r="D22" s="59"/>
      <c r="E22" s="47" t="s">
        <v>76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s="83" customFormat="1" ht="15.75" customHeight="1">
      <c r="A23" s="61" t="s">
        <v>95</v>
      </c>
      <c r="B23" s="57"/>
      <c r="C23" s="52"/>
      <c r="D23" s="64"/>
      <c r="E23" s="47" t="s">
        <v>96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s="83" customFormat="1" ht="15.75" customHeight="1">
      <c r="A24" s="48"/>
      <c r="B24" s="57"/>
      <c r="C24" s="52"/>
      <c r="D24" s="59"/>
      <c r="E24" s="47" t="s">
        <v>97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s="83" customFormat="1" ht="15.75" customHeight="1">
      <c r="A25" s="48" t="s">
        <v>96</v>
      </c>
      <c r="B25" s="65"/>
      <c r="C25" s="52"/>
      <c r="D25" s="66"/>
      <c r="E25" s="47" t="s">
        <v>88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s="83" customFormat="1" ht="15.75" customHeight="1">
      <c r="A26" s="48" t="s">
        <v>98</v>
      </c>
      <c r="B26" s="65"/>
      <c r="C26" s="52"/>
      <c r="D26" s="59"/>
      <c r="E26" s="47" t="s">
        <v>90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s="83" customFormat="1" ht="15.75" customHeight="1">
      <c r="A27" s="48" t="s">
        <v>99</v>
      </c>
      <c r="B27" s="67"/>
      <c r="C27" s="52"/>
      <c r="D27" s="68"/>
      <c r="E27" s="47" t="s">
        <v>91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s="83" customFormat="1" ht="15.75" customHeight="1">
      <c r="A28" s="48" t="s">
        <v>167</v>
      </c>
      <c r="B28" s="57"/>
      <c r="C28" s="52"/>
      <c r="D28" s="59"/>
      <c r="E28" s="47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s="83" customFormat="1" ht="15.75" customHeight="1">
      <c r="A29" s="48" t="s">
        <v>100</v>
      </c>
      <c r="B29" s="190"/>
      <c r="C29" s="58"/>
      <c r="D29" s="59"/>
      <c r="E29" s="60" t="s">
        <v>101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s="83" customFormat="1" ht="15.75" customHeight="1">
      <c r="A30" s="48"/>
      <c r="B30" s="190"/>
      <c r="C30" s="52"/>
      <c r="D30" s="59"/>
      <c r="E30" s="47" t="s">
        <v>84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s="83" customFormat="1" ht="15.75" customHeight="1">
      <c r="A31" s="61" t="s">
        <v>102</v>
      </c>
      <c r="B31" s="57"/>
      <c r="C31" s="52"/>
      <c r="D31" s="59"/>
      <c r="E31" s="47" t="s">
        <v>86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s="83" customFormat="1" ht="15.75" customHeight="1">
      <c r="A32" s="48" t="s">
        <v>103</v>
      </c>
      <c r="B32" s="63"/>
      <c r="C32" s="52"/>
      <c r="D32" s="59"/>
      <c r="E32" s="47" t="s">
        <v>76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s="83" customFormat="1" ht="15.75" customHeight="1">
      <c r="A33" s="48" t="s">
        <v>104</v>
      </c>
      <c r="B33" s="63"/>
      <c r="C33" s="52"/>
      <c r="D33" s="64"/>
      <c r="E33" s="47" t="s">
        <v>96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s="83" customFormat="1" ht="15.75" customHeight="1">
      <c r="A34" s="48" t="s">
        <v>105</v>
      </c>
      <c r="B34" s="57"/>
      <c r="C34" s="52"/>
      <c r="D34" s="64"/>
      <c r="E34" s="47" t="s">
        <v>106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s="83" customFormat="1" ht="15.75" customHeight="1">
      <c r="A35" s="48"/>
      <c r="B35" s="57"/>
      <c r="C35" s="52"/>
      <c r="D35" s="69"/>
      <c r="E35" s="47" t="s">
        <v>99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s="83" customFormat="1" ht="15.75" customHeight="1">
      <c r="A36" s="48"/>
      <c r="B36" s="70"/>
      <c r="C36" s="71"/>
      <c r="D36" s="72"/>
      <c r="E36" s="47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s="83" customFormat="1" ht="12.75">
      <c r="A37" s="181" t="s">
        <v>107</v>
      </c>
      <c r="B37" s="180"/>
      <c r="C37" s="180"/>
      <c r="D37" s="180"/>
      <c r="E37" s="180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s="83" customFormat="1" ht="12.75">
      <c r="A38" s="73"/>
      <c r="B38" s="74" t="s">
        <v>110</v>
      </c>
      <c r="C38" s="47"/>
      <c r="D38" s="182" t="s">
        <v>109</v>
      </c>
      <c r="E38" s="183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s="83" customFormat="1" ht="12.75">
      <c r="A39" s="75"/>
      <c r="B39" s="76" t="s">
        <v>108</v>
      </c>
      <c r="C39" s="47"/>
      <c r="D39" s="77" t="s">
        <v>111</v>
      </c>
      <c r="E39" s="47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s="83" customFormat="1" ht="12.75">
      <c r="A40" s="78"/>
      <c r="B40" s="79" t="s">
        <v>112</v>
      </c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s="83" customFormat="1" ht="12.75">
      <c r="A41" s="184" t="s">
        <v>113</v>
      </c>
      <c r="B41" s="184"/>
      <c r="C41" s="184"/>
      <c r="D41" s="184"/>
      <c r="E41" s="80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3" s="84" customFormat="1" ht="12.75">
      <c r="A43" s="85"/>
    </row>
    <row r="44" spans="1:5" s="84" customFormat="1" ht="12.75">
      <c r="A44" s="178"/>
      <c r="B44" s="175"/>
      <c r="C44" s="175"/>
      <c r="D44" s="175"/>
      <c r="E44" s="175"/>
    </row>
    <row r="45" s="84" customFormat="1" ht="12.75"/>
    <row r="46" s="84" customFormat="1" ht="12.75"/>
    <row r="47" s="84" customFormat="1" ht="12.75"/>
    <row r="48" s="84" customFormat="1" ht="12.75"/>
    <row r="49" s="84" customFormat="1" ht="12.75"/>
    <row r="50" s="84" customFormat="1" ht="12.75"/>
    <row r="51" s="84" customFormat="1" ht="12.75"/>
    <row r="52" s="84" customFormat="1" ht="12.75"/>
    <row r="53" s="84" customFormat="1" ht="12.75">
      <c r="A53" s="85"/>
    </row>
    <row r="54" s="84" customFormat="1" ht="12.75"/>
    <row r="55" s="84" customFormat="1" ht="12.75"/>
    <row r="56" s="84" customFormat="1" ht="12.75"/>
    <row r="57" s="84" customFormat="1" ht="12.75"/>
    <row r="58" s="84" customFormat="1" ht="12.75"/>
    <row r="59" s="84" customFormat="1" ht="12.75"/>
    <row r="60" s="84" customFormat="1" ht="12.75"/>
    <row r="61" s="84" customFormat="1" ht="12.75"/>
    <row r="62" s="84" customFormat="1" ht="12.75"/>
    <row r="63" s="84" customFormat="1" ht="12.75"/>
    <row r="64" s="84" customFormat="1" ht="12.75"/>
    <row r="65" s="84" customFormat="1" ht="12.75"/>
    <row r="66" s="84" customFormat="1" ht="12.75"/>
    <row r="67" s="84" customFormat="1" ht="12.75"/>
    <row r="68" s="84" customFormat="1" ht="12.75"/>
    <row r="69" s="84" customFormat="1" ht="12.75"/>
    <row r="70" s="84" customFormat="1" ht="12.75"/>
    <row r="71" s="84" customFormat="1" ht="12.75"/>
    <row r="72" s="84" customFormat="1" ht="12.75"/>
    <row r="73" s="84" customFormat="1" ht="12.75"/>
    <row r="74" s="84" customFormat="1" ht="12.75"/>
    <row r="75" s="84" customFormat="1" ht="12.75"/>
    <row r="76" s="84" customFormat="1" ht="12.75"/>
    <row r="77" s="84" customFormat="1" ht="12.75"/>
    <row r="78" s="84" customFormat="1" ht="12.75"/>
    <row r="79" s="84" customFormat="1" ht="12.75"/>
    <row r="80" s="84" customFormat="1" ht="12.75"/>
    <row r="81" s="84" customFormat="1" ht="12.75"/>
    <row r="82" s="84" customFormat="1" ht="12.75"/>
    <row r="83" s="84" customFormat="1" ht="12.75"/>
    <row r="84" s="84" customFormat="1" ht="12.75"/>
    <row r="85" s="84" customFormat="1" ht="12.75"/>
    <row r="86" s="84" customFormat="1" ht="12.75"/>
    <row r="87" s="84" customFormat="1" ht="12.75"/>
    <row r="88" s="84" customFormat="1" ht="12.75"/>
    <row r="89" s="84" customFormat="1" ht="12.75"/>
    <row r="90" s="84" customFormat="1" ht="12.75"/>
    <row r="91" s="84" customFormat="1" ht="12.75"/>
    <row r="92" s="84" customFormat="1" ht="12.75"/>
    <row r="93" s="84" customFormat="1" ht="12.75"/>
    <row r="94" s="84" customFormat="1" ht="12.75"/>
    <row r="95" s="84" customFormat="1" ht="12.75"/>
    <row r="96" s="84" customFormat="1" ht="12.75"/>
    <row r="97" s="84" customFormat="1" ht="12.75"/>
    <row r="98" s="84" customFormat="1" ht="12.75"/>
    <row r="99" s="84" customFormat="1" ht="12.75"/>
    <row r="100" s="84" customFormat="1" ht="12.75"/>
    <row r="101" s="84" customFormat="1" ht="12.75"/>
    <row r="102" s="84" customFormat="1" ht="12.75"/>
    <row r="103" s="84" customFormat="1" ht="12.75"/>
    <row r="104" s="84" customFormat="1" ht="12.75"/>
    <row r="105" s="84" customFormat="1" ht="12.75"/>
    <row r="106" s="84" customFormat="1" ht="12.75"/>
    <row r="107" s="84" customFormat="1" ht="12.75"/>
    <row r="108" s="84" customFormat="1" ht="12.75"/>
    <row r="109" s="84" customFormat="1" ht="12.75"/>
    <row r="110" s="84" customFormat="1" ht="12.75"/>
    <row r="111" s="84" customFormat="1" ht="12.75"/>
    <row r="112" s="84" customFormat="1" ht="12.75"/>
    <row r="113" s="84" customFormat="1" ht="12.75"/>
    <row r="114" s="84" customFormat="1" ht="12.75"/>
    <row r="115" s="84" customFormat="1" ht="12.75"/>
    <row r="116" s="84" customFormat="1" ht="12.75"/>
    <row r="117" s="84" customFormat="1" ht="12.75"/>
    <row r="118" s="84" customFormat="1" ht="12.75"/>
    <row r="119" s="84" customFormat="1" ht="12.75"/>
    <row r="120" s="84" customFormat="1" ht="12.75"/>
    <row r="121" s="84" customFormat="1" ht="12.75"/>
    <row r="122" s="84" customFormat="1" ht="12.75"/>
    <row r="123" s="84" customFormat="1" ht="12.75"/>
    <row r="124" s="84" customFormat="1" ht="12.75"/>
    <row r="125" s="84" customFormat="1" ht="12.75"/>
    <row r="126" s="84" customFormat="1" ht="12.75"/>
    <row r="127" s="84" customFormat="1" ht="12.75"/>
    <row r="128" s="84" customFormat="1" ht="12.75"/>
    <row r="129" s="84" customFormat="1" ht="12.75"/>
    <row r="130" s="84" customFormat="1" ht="12.75"/>
    <row r="131" s="84" customFormat="1" ht="12.75"/>
    <row r="132" s="84" customFormat="1" ht="12.75"/>
    <row r="133" s="84" customFormat="1" ht="12.75"/>
    <row r="134" s="84" customFormat="1" ht="12.75"/>
    <row r="135" s="84" customFormat="1" ht="12.75"/>
    <row r="136" s="84" customFormat="1" ht="12.75"/>
    <row r="137" s="84" customFormat="1" ht="12.75"/>
    <row r="138" s="84" customFormat="1" ht="12.75"/>
    <row r="139" s="84" customFormat="1" ht="12.75"/>
    <row r="140" s="84" customFormat="1" ht="12.75"/>
    <row r="141" s="84" customFormat="1" ht="12.75"/>
    <row r="142" s="84" customFormat="1" ht="12.75"/>
    <row r="143" s="84" customFormat="1" ht="12.75"/>
    <row r="144" s="84" customFormat="1" ht="12.75"/>
    <row r="145" s="84" customFormat="1" ht="12.75"/>
    <row r="146" s="84" customFormat="1" ht="12.75"/>
    <row r="147" s="84" customFormat="1" ht="12.75"/>
    <row r="148" s="84" customFormat="1" ht="12.75"/>
    <row r="149" s="84" customFormat="1" ht="12.75"/>
    <row r="150" s="84" customFormat="1" ht="12.75"/>
    <row r="151" s="84" customFormat="1" ht="12.75"/>
    <row r="152" s="84" customFormat="1" ht="12.75"/>
    <row r="153" s="84" customFormat="1" ht="12.75"/>
    <row r="154" s="84" customFormat="1" ht="12.75"/>
    <row r="155" s="84" customFormat="1" ht="12.75"/>
    <row r="156" s="84" customFormat="1" ht="12.75"/>
    <row r="157" s="84" customFormat="1" ht="12.75"/>
    <row r="158" s="84" customFormat="1" ht="12.75"/>
    <row r="159" s="84" customFormat="1" ht="12.75"/>
    <row r="160" s="84" customFormat="1" ht="12.75"/>
    <row r="161" s="84" customFormat="1" ht="12.75"/>
    <row r="162" s="84" customFormat="1" ht="12.75"/>
    <row r="163" s="84" customFormat="1" ht="12.75"/>
    <row r="164" s="84" customFormat="1" ht="12.75"/>
    <row r="165" s="84" customFormat="1" ht="12.75"/>
    <row r="166" s="84" customFormat="1" ht="12.75"/>
    <row r="167" s="84" customFormat="1" ht="12.75"/>
    <row r="168" s="84" customFormat="1" ht="12.75"/>
    <row r="169" s="84" customFormat="1" ht="12.75"/>
    <row r="170" s="84" customFormat="1" ht="12.75"/>
    <row r="171" s="84" customFormat="1" ht="12.75"/>
    <row r="172" s="84" customFormat="1" ht="12.75"/>
    <row r="173" s="84" customFormat="1" ht="12.75"/>
    <row r="174" s="84" customFormat="1" ht="12.75"/>
    <row r="175" s="84" customFormat="1" ht="12.75"/>
    <row r="176" s="84" customFormat="1" ht="12.75"/>
    <row r="177" s="84" customFormat="1" ht="12.75"/>
    <row r="178" s="84" customFormat="1" ht="12.75"/>
    <row r="179" s="84" customFormat="1" ht="12.75"/>
    <row r="180" s="84" customFormat="1" ht="12.75"/>
    <row r="181" s="84" customFormat="1" ht="12.75"/>
    <row r="182" s="84" customFormat="1" ht="12.75"/>
    <row r="183" s="84" customFormat="1" ht="12.75"/>
    <row r="184" s="84" customFormat="1" ht="12.75"/>
    <row r="185" s="84" customFormat="1" ht="12.75"/>
    <row r="186" s="84" customFormat="1" ht="12.75"/>
    <row r="187" s="84" customFormat="1" ht="12.75"/>
    <row r="188" s="84" customFormat="1" ht="12.75"/>
    <row r="189" s="84" customFormat="1" ht="12.75"/>
    <row r="190" s="84" customFormat="1" ht="12.75"/>
    <row r="191" s="84" customFormat="1" ht="12.75"/>
    <row r="192" s="84" customFormat="1" ht="12.75"/>
    <row r="193" s="84" customFormat="1" ht="12.75"/>
    <row r="194" s="84" customFormat="1" ht="12.75"/>
    <row r="195" s="84" customFormat="1" ht="12.75"/>
    <row r="196" s="84" customFormat="1" ht="12.75"/>
    <row r="197" s="84" customFormat="1" ht="12.75"/>
    <row r="198" s="84" customFormat="1" ht="12.75"/>
    <row r="199" s="84" customFormat="1" ht="12.75"/>
    <row r="200" s="84" customFormat="1" ht="12.75"/>
    <row r="201" s="84" customFormat="1" ht="12.75"/>
    <row r="202" s="84" customFormat="1" ht="12.75"/>
    <row r="203" s="84" customFormat="1" ht="12.75"/>
    <row r="204" s="84" customFormat="1" ht="12.75"/>
    <row r="205" s="84" customFormat="1" ht="12.75"/>
    <row r="206" s="84" customFormat="1" ht="12.75"/>
    <row r="207" s="84" customFormat="1" ht="12.75"/>
    <row r="208" s="84" customFormat="1" ht="12.75"/>
    <row r="209" s="84" customFormat="1" ht="12.75"/>
    <row r="210" s="84" customFormat="1" ht="12.75"/>
    <row r="211" s="84" customFormat="1" ht="12.75"/>
    <row r="212" s="84" customFormat="1" ht="12.75"/>
    <row r="213" s="84" customFormat="1" ht="12.75"/>
    <row r="214" s="84" customFormat="1" ht="12.75"/>
    <row r="215" s="84" customFormat="1" ht="12.75"/>
    <row r="216" s="84" customFormat="1" ht="12.75"/>
    <row r="217" s="84" customFormat="1" ht="12.75"/>
  </sheetData>
  <sheetProtection password="EF65" sheet="1" objects="1" scenarios="1"/>
  <mergeCells count="8">
    <mergeCell ref="A44:E44"/>
    <mergeCell ref="A1:E1"/>
    <mergeCell ref="A37:E37"/>
    <mergeCell ref="D38:E38"/>
    <mergeCell ref="A41:D41"/>
    <mergeCell ref="D4:D6"/>
    <mergeCell ref="B12:D12"/>
    <mergeCell ref="B29:B30"/>
  </mergeCells>
  <printOptions horizontalCentered="1" verticalCentered="1"/>
  <pageMargins left="0" right="0.1968503937007874" top="0.5905511811023623" bottom="0.3937007874015748" header="0.5118110236220472" footer="0.5118110236220472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showZeros="0" workbookViewId="0" topLeftCell="A1">
      <selection activeCell="A32" sqref="A32:R32"/>
    </sheetView>
  </sheetViews>
  <sheetFormatPr defaultColWidth="9.140625" defaultRowHeight="12.75"/>
  <cols>
    <col min="1" max="1" width="6.421875" style="10" customWidth="1"/>
    <col min="2" max="3" width="7.7109375" style="10" customWidth="1"/>
    <col min="4" max="4" width="5.57421875" style="10" customWidth="1"/>
    <col min="5" max="5" width="2.7109375" style="10" customWidth="1"/>
    <col min="6" max="6" width="5.57421875" style="10" customWidth="1"/>
    <col min="7" max="7" width="2.7109375" style="10" customWidth="1"/>
    <col min="8" max="8" width="5.57421875" style="10" customWidth="1"/>
    <col min="9" max="9" width="2.7109375" style="10" customWidth="1"/>
    <col min="10" max="10" width="5.57421875" style="10" customWidth="1"/>
    <col min="11" max="11" width="3.28125" style="10" customWidth="1"/>
    <col min="12" max="12" width="5.7109375" style="10" customWidth="1"/>
    <col min="13" max="13" width="9.7109375" style="10" customWidth="1"/>
    <col min="14" max="15" width="1.7109375" style="10" customWidth="1"/>
    <col min="16" max="16" width="5.7109375" style="10" customWidth="1"/>
    <col min="17" max="17" width="9.57421875" style="10" customWidth="1"/>
    <col min="18" max="18" width="9.140625" style="6" customWidth="1"/>
    <col min="19" max="24" width="9.140625" style="5" customWidth="1"/>
    <col min="25" max="16384" width="9.140625" style="6" customWidth="1"/>
  </cols>
  <sheetData>
    <row r="1" spans="1:18" ht="12.75" customHeight="1">
      <c r="A1" s="264" t="s">
        <v>157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5"/>
      <c r="P1" s="265"/>
      <c r="Q1" s="265"/>
      <c r="R1" s="265"/>
    </row>
    <row r="2" spans="1:18" ht="2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5"/>
      <c r="P2" s="265"/>
      <c r="Q2" s="265"/>
      <c r="R2" s="265"/>
    </row>
    <row r="3" spans="1:18" ht="15.75" customHeight="1" thickBot="1">
      <c r="A3" s="266" t="s">
        <v>154</v>
      </c>
      <c r="B3" s="267"/>
      <c r="C3" s="267"/>
      <c r="D3" s="267"/>
      <c r="E3" s="267"/>
      <c r="F3" s="267"/>
      <c r="G3" s="267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18" customHeight="1" thickBot="1">
      <c r="A4" s="233">
        <f>+ZAKL_DATA!B13</f>
        <v>0</v>
      </c>
      <c r="B4" s="234"/>
      <c r="C4" s="234"/>
      <c r="D4" s="234"/>
      <c r="E4" s="234"/>
      <c r="F4" s="234"/>
      <c r="G4" s="234"/>
      <c r="H4" s="234"/>
      <c r="I4" s="235"/>
      <c r="J4" s="236"/>
      <c r="K4" s="198"/>
      <c r="L4" s="214"/>
      <c r="M4" s="268" t="s">
        <v>18</v>
      </c>
      <c r="N4" s="269"/>
      <c r="O4" s="269"/>
      <c r="P4" s="269"/>
      <c r="Q4" s="269"/>
      <c r="R4" s="270"/>
    </row>
    <row r="5" spans="1:18" ht="12" customHeight="1" thickBot="1">
      <c r="A5" s="237" t="s">
        <v>155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214"/>
      <c r="M5" s="271"/>
      <c r="N5" s="272"/>
      <c r="O5" s="272"/>
      <c r="P5" s="272"/>
      <c r="Q5" s="272"/>
      <c r="R5" s="273"/>
    </row>
    <row r="6" spans="1:18" ht="18" customHeight="1" thickBot="1">
      <c r="A6" s="238">
        <f>+ZAKL_DATA!B14</f>
        <v>0</v>
      </c>
      <c r="B6" s="239"/>
      <c r="C6" s="239"/>
      <c r="D6" s="239"/>
      <c r="E6" s="239"/>
      <c r="F6" s="239"/>
      <c r="G6" s="239"/>
      <c r="H6" s="239"/>
      <c r="I6" s="196"/>
      <c r="J6" s="236"/>
      <c r="K6" s="198"/>
      <c r="L6" s="214"/>
      <c r="M6" s="271"/>
      <c r="N6" s="272"/>
      <c r="O6" s="272"/>
      <c r="P6" s="272"/>
      <c r="Q6" s="272"/>
      <c r="R6" s="273"/>
    </row>
    <row r="7" spans="1:18" ht="12" customHeight="1" thickBot="1">
      <c r="A7" s="237" t="s">
        <v>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214"/>
      <c r="M7" s="274"/>
      <c r="N7" s="272"/>
      <c r="O7" s="272"/>
      <c r="P7" s="272"/>
      <c r="Q7" s="272"/>
      <c r="R7" s="273"/>
    </row>
    <row r="8" spans="1:18" ht="18" customHeight="1" thickBot="1">
      <c r="A8" s="224" t="str">
        <f>+ZAKL_DATA!D2</f>
        <v>CZ</v>
      </c>
      <c r="B8" s="225"/>
      <c r="C8" s="225"/>
      <c r="D8" s="225"/>
      <c r="E8" s="225"/>
      <c r="F8" s="226"/>
      <c r="G8" s="213"/>
      <c r="H8" s="198"/>
      <c r="I8" s="198"/>
      <c r="J8" s="198"/>
      <c r="K8" s="198"/>
      <c r="L8" s="214"/>
      <c r="M8" s="274"/>
      <c r="N8" s="272"/>
      <c r="O8" s="272"/>
      <c r="P8" s="272"/>
      <c r="Q8" s="272"/>
      <c r="R8" s="273"/>
    </row>
    <row r="9" spans="1:18" ht="12" customHeight="1" thickBot="1">
      <c r="A9" s="227" t="s">
        <v>6</v>
      </c>
      <c r="B9" s="228"/>
      <c r="C9" s="228"/>
      <c r="D9" s="283" t="s">
        <v>7</v>
      </c>
      <c r="E9" s="197"/>
      <c r="F9" s="197"/>
      <c r="G9" s="197"/>
      <c r="H9" s="197"/>
      <c r="I9" s="197"/>
      <c r="J9" s="197"/>
      <c r="K9" s="197"/>
      <c r="L9" s="283"/>
      <c r="M9" s="274"/>
      <c r="N9" s="272"/>
      <c r="O9" s="272"/>
      <c r="P9" s="272"/>
      <c r="Q9" s="272"/>
      <c r="R9" s="273"/>
    </row>
    <row r="10" spans="1:18" ht="18" customHeight="1" thickBot="1">
      <c r="A10" s="135"/>
      <c r="B10" s="209"/>
      <c r="C10" s="282"/>
      <c r="D10" s="215" t="str">
        <f>+IF(EXACT(A70,A10),MID(A8,3,20)," ")</f>
        <v> </v>
      </c>
      <c r="E10" s="216"/>
      <c r="F10" s="216"/>
      <c r="G10" s="216"/>
      <c r="H10" s="216"/>
      <c r="I10" s="216"/>
      <c r="J10" s="216"/>
      <c r="K10" s="241"/>
      <c r="L10" s="136"/>
      <c r="M10" s="275"/>
      <c r="N10" s="276"/>
      <c r="O10" s="276"/>
      <c r="P10" s="276"/>
      <c r="Q10" s="276"/>
      <c r="R10" s="277"/>
    </row>
    <row r="11" spans="1:18" ht="11.25" customHeight="1" thickBot="1">
      <c r="A11" s="237" t="s">
        <v>8</v>
      </c>
      <c r="B11" s="212"/>
      <c r="C11" s="212"/>
      <c r="D11" s="283" t="s">
        <v>9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27"/>
    </row>
    <row r="12" spans="1:18" ht="21" customHeight="1" thickBot="1">
      <c r="A12" s="137"/>
      <c r="B12" s="209"/>
      <c r="C12" s="210"/>
      <c r="D12" s="215" t="str">
        <f>+IF(EXACT(A70,A12),MID(A8,3,20)," ")</f>
        <v> </v>
      </c>
      <c r="E12" s="216"/>
      <c r="F12" s="216"/>
      <c r="G12" s="216"/>
      <c r="H12" s="216"/>
      <c r="I12" s="217"/>
      <c r="J12" s="218"/>
      <c r="K12" s="284"/>
      <c r="L12" s="285"/>
      <c r="M12" s="285"/>
      <c r="N12" s="278" t="s">
        <v>0</v>
      </c>
      <c r="O12" s="279"/>
      <c r="P12" s="280"/>
      <c r="Q12" s="281"/>
      <c r="R12" s="32">
        <v>1</v>
      </c>
    </row>
    <row r="13" spans="1:18" ht="7.5" customHeight="1" thickBot="1">
      <c r="A13" s="211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</row>
    <row r="14" spans="1:18" ht="19.5" customHeight="1" thickBot="1">
      <c r="A14" s="197" t="s">
        <v>10</v>
      </c>
      <c r="B14" s="198"/>
      <c r="C14" s="198"/>
      <c r="D14" s="198"/>
      <c r="E14" s="198"/>
      <c r="F14" s="198"/>
      <c r="G14" s="198"/>
      <c r="H14" s="198"/>
      <c r="I14" s="158"/>
      <c r="J14" s="199" t="s">
        <v>267</v>
      </c>
      <c r="K14" s="177"/>
      <c r="L14" s="113"/>
      <c r="M14" s="145"/>
      <c r="N14" s="278" t="s">
        <v>206</v>
      </c>
      <c r="O14" s="279"/>
      <c r="P14" s="280"/>
      <c r="Q14" s="281"/>
      <c r="R14" s="32">
        <v>1</v>
      </c>
    </row>
    <row r="15" spans="1:24" s="8" customFormat="1" ht="19.5" customHeight="1" thickBot="1">
      <c r="A15" s="229"/>
      <c r="B15" s="198"/>
      <c r="C15" s="198"/>
      <c r="D15" s="12" t="s">
        <v>158</v>
      </c>
      <c r="E15" s="12"/>
      <c r="F15" s="12" t="s">
        <v>159</v>
      </c>
      <c r="G15" s="12"/>
      <c r="H15" s="304" t="s">
        <v>160</v>
      </c>
      <c r="I15" s="175"/>
      <c r="J15" s="177"/>
      <c r="K15" s="177"/>
      <c r="L15" s="304" t="s">
        <v>205</v>
      </c>
      <c r="M15" s="305"/>
      <c r="N15" s="134"/>
      <c r="O15" s="212"/>
      <c r="P15" s="198"/>
      <c r="Q15" s="198"/>
      <c r="R15" s="198"/>
      <c r="S15" s="7"/>
      <c r="T15" s="7"/>
      <c r="U15" s="7"/>
      <c r="V15" s="7"/>
      <c r="W15" s="7"/>
      <c r="X15" s="7"/>
    </row>
    <row r="16" spans="1:18" ht="18" customHeight="1" thickBot="1">
      <c r="A16" s="229" t="s">
        <v>150</v>
      </c>
      <c r="B16" s="198"/>
      <c r="C16" s="230"/>
      <c r="D16" s="113"/>
      <c r="E16" s="114"/>
      <c r="F16" s="113"/>
      <c r="G16" s="31"/>
      <c r="H16" s="113"/>
      <c r="I16" s="31"/>
      <c r="J16" s="113"/>
      <c r="K16" s="114"/>
      <c r="L16" s="113"/>
      <c r="M16" s="134"/>
      <c r="N16" s="141" t="s">
        <v>1</v>
      </c>
      <c r="O16" s="134"/>
      <c r="P16" s="133"/>
      <c r="Q16" s="142"/>
      <c r="R16" s="32">
        <v>0</v>
      </c>
    </row>
    <row r="17" spans="1:18" ht="7.5" customHeight="1" thickBot="1">
      <c r="A17" s="311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134"/>
      <c r="O17" s="134"/>
      <c r="P17" s="134"/>
      <c r="Q17" s="134"/>
      <c r="R17" s="134"/>
    </row>
    <row r="18" spans="1:18" ht="18" customHeight="1" thickBo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307" t="s">
        <v>2</v>
      </c>
      <c r="O18" s="249"/>
      <c r="P18" s="308"/>
      <c r="Q18" s="282"/>
      <c r="R18" s="32">
        <v>0</v>
      </c>
    </row>
    <row r="19" spans="1:18" ht="10.5" customHeight="1">
      <c r="A19" s="200" t="s">
        <v>116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</row>
    <row r="20" spans="1:18" ht="12" customHeight="1" thickBot="1">
      <c r="A20" s="309" t="s">
        <v>117</v>
      </c>
      <c r="B20" s="310"/>
      <c r="C20" s="310"/>
      <c r="D20" s="310"/>
      <c r="E20" s="198"/>
      <c r="F20" s="138" t="s">
        <v>20</v>
      </c>
      <c r="G20" s="138"/>
      <c r="H20" s="138" t="s">
        <v>21</v>
      </c>
      <c r="I20" s="138"/>
      <c r="J20" s="138" t="s">
        <v>22</v>
      </c>
      <c r="K20" s="143"/>
      <c r="L20" s="303" t="s">
        <v>118</v>
      </c>
      <c r="M20" s="303"/>
      <c r="N20" s="303"/>
      <c r="O20" s="303"/>
      <c r="P20" s="303"/>
      <c r="Q20" s="303"/>
      <c r="R20" s="303"/>
    </row>
    <row r="21" spans="1:18" ht="18" customHeight="1" thickBot="1">
      <c r="A21" s="300"/>
      <c r="B21" s="301"/>
      <c r="C21" s="301"/>
      <c r="D21" s="301"/>
      <c r="E21" s="302"/>
      <c r="F21" s="219"/>
      <c r="G21" s="220"/>
      <c r="H21" s="220"/>
      <c r="I21" s="220"/>
      <c r="J21" s="221"/>
      <c r="K21" s="114"/>
      <c r="L21" s="215"/>
      <c r="M21" s="217"/>
      <c r="N21" s="217"/>
      <c r="O21" s="217"/>
      <c r="P21" s="217"/>
      <c r="Q21" s="217"/>
      <c r="R21" s="218"/>
    </row>
    <row r="22" spans="1:18" ht="7.5" customHeight="1" thickBot="1">
      <c r="A22" s="306" t="s">
        <v>161</v>
      </c>
      <c r="B22" s="198"/>
      <c r="C22" s="198"/>
      <c r="D22" s="198"/>
      <c r="E22" s="198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1:18" ht="18" customHeight="1" thickBot="1">
      <c r="A23" s="198"/>
      <c r="B23" s="198"/>
      <c r="C23" s="198"/>
      <c r="D23" s="198"/>
      <c r="E23" s="198"/>
      <c r="F23" s="219"/>
      <c r="G23" s="222"/>
      <c r="H23" s="222"/>
      <c r="I23" s="222"/>
      <c r="J23" s="223"/>
      <c r="K23" s="231"/>
      <c r="L23" s="232"/>
      <c r="M23" s="232"/>
      <c r="N23" s="232"/>
      <c r="O23" s="232"/>
      <c r="P23" s="232"/>
      <c r="Q23" s="232"/>
      <c r="R23" s="232"/>
    </row>
    <row r="24" spans="1:18" ht="10.5" customHeight="1">
      <c r="A24" s="198"/>
      <c r="B24" s="198"/>
      <c r="C24" s="198"/>
      <c r="D24" s="198"/>
      <c r="E24" s="198"/>
      <c r="F24" s="207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</row>
    <row r="25" spans="1:18" ht="7.5" customHeight="1">
      <c r="A25" s="206" t="s">
        <v>67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1:18" ht="24" customHeight="1" thickBo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</row>
    <row r="27" spans="1:24" s="30" customFormat="1" ht="15.75" customHeight="1" thickBot="1">
      <c r="A27" s="258" t="s">
        <v>162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9"/>
      <c r="Q27" s="28">
        <v>2018</v>
      </c>
      <c r="R27" s="27"/>
      <c r="S27" s="29"/>
      <c r="T27" s="29"/>
      <c r="U27" s="29"/>
      <c r="V27" s="29"/>
      <c r="W27" s="29"/>
      <c r="X27" s="29"/>
    </row>
    <row r="28" spans="1:18" ht="12" customHeight="1">
      <c r="A28" s="260" t="s">
        <v>207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</row>
    <row r="29" spans="1:18" ht="5.2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7"/>
      <c r="P29" s="27"/>
      <c r="Q29" s="27"/>
      <c r="R29" s="27"/>
    </row>
    <row r="30" spans="1:18" ht="12.75">
      <c r="A30" s="261" t="s">
        <v>163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</row>
    <row r="31" spans="1:18" ht="12" customHeight="1" thickBot="1">
      <c r="A31" s="205" t="s">
        <v>11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</row>
    <row r="32" spans="1:18" ht="18" customHeight="1" thickBot="1">
      <c r="A32" s="193">
        <f>+ZAKL_DATA!B5</f>
        <v>0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257"/>
    </row>
    <row r="33" spans="1:18" ht="12" customHeight="1" thickBot="1">
      <c r="A33" s="256" t="s">
        <v>12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</row>
    <row r="34" spans="1:18" ht="18" customHeight="1" thickBot="1">
      <c r="A34" s="202">
        <f>+ZAKL_DATA!B6</f>
        <v>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/>
    </row>
    <row r="35" spans="1:18" ht="12" customHeight="1" thickBot="1">
      <c r="A35" s="191" t="s">
        <v>164</v>
      </c>
      <c r="B35" s="191"/>
      <c r="C35" s="191"/>
      <c r="D35" s="191"/>
      <c r="E35" s="191"/>
      <c r="F35" s="191"/>
      <c r="G35" s="191"/>
      <c r="H35" s="191"/>
      <c r="I35" s="192"/>
      <c r="J35" s="192"/>
      <c r="K35" s="192"/>
      <c r="L35" s="192"/>
      <c r="M35" s="288" t="s">
        <v>13</v>
      </c>
      <c r="N35" s="288"/>
      <c r="O35" s="288"/>
      <c r="P35" s="288"/>
      <c r="Q35" s="288"/>
      <c r="R35" s="288"/>
    </row>
    <row r="36" spans="1:18" ht="18" customHeight="1" thickBot="1">
      <c r="A36" s="193">
        <f>+ZAKL_DATA!B4</f>
        <v>0</v>
      </c>
      <c r="B36" s="194"/>
      <c r="C36" s="194"/>
      <c r="D36" s="194"/>
      <c r="E36" s="194"/>
      <c r="F36" s="194"/>
      <c r="G36" s="194"/>
      <c r="H36" s="194"/>
      <c r="I36" s="195"/>
      <c r="J36" s="195"/>
      <c r="K36" s="196"/>
      <c r="L36" s="134"/>
      <c r="M36" s="202">
        <f>+ZAKL_DATA!B7</f>
        <v>0</v>
      </c>
      <c r="N36" s="203"/>
      <c r="O36" s="203"/>
      <c r="P36" s="203"/>
      <c r="Q36" s="203"/>
      <c r="R36" s="204"/>
    </row>
    <row r="37" spans="1:18" ht="12" customHeight="1" thickBot="1">
      <c r="A37" s="289" t="s">
        <v>165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</row>
    <row r="38" spans="1:18" ht="18" customHeight="1" thickBot="1">
      <c r="A38" s="290" t="str">
        <f>+CONCATENATE(ZAKL_DATA!D4,", ",ZAKL_DATA!D7)</f>
        <v>, 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2"/>
    </row>
    <row r="39" spans="1:18" ht="6" customHeight="1" thickBot="1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  <row r="40" spans="1:18" ht="18" customHeight="1" thickBot="1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/>
    </row>
    <row r="41" spans="1:18" ht="12" customHeight="1">
      <c r="A41" s="263" t="s">
        <v>119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</row>
    <row r="42" spans="1:18" ht="12" customHeight="1" thickBot="1">
      <c r="A42" s="297" t="s">
        <v>3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97" t="s">
        <v>4</v>
      </c>
      <c r="N42" s="297"/>
      <c r="O42" s="297"/>
      <c r="P42" s="205" t="s">
        <v>14</v>
      </c>
      <c r="Q42" s="262"/>
      <c r="R42" s="262"/>
    </row>
    <row r="43" spans="1:18" ht="18" customHeight="1" thickBot="1">
      <c r="A43" s="238">
        <f>+ZAKL_DATA!B18</f>
        <v>0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5"/>
      <c r="L43" s="132"/>
      <c r="M43" s="298">
        <f>+ZAKL_DATA!B19</f>
        <v>0</v>
      </c>
      <c r="N43" s="299"/>
      <c r="O43" s="133"/>
      <c r="P43" s="215">
        <f>+ZAKL_DATA!B20</f>
        <v>0</v>
      </c>
      <c r="Q43" s="216"/>
      <c r="R43" s="241"/>
    </row>
    <row r="44" spans="1:22" ht="12" customHeight="1" thickBot="1">
      <c r="A44" s="297" t="s">
        <v>15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51" t="s">
        <v>16</v>
      </c>
      <c r="P44" s="251"/>
      <c r="Q44" s="251"/>
      <c r="R44" s="251"/>
      <c r="V44" s="9"/>
    </row>
    <row r="45" spans="1:18" ht="18" customHeight="1" thickBot="1">
      <c r="A45" s="238">
        <f>+ZAKL_DATA!B16</f>
        <v>0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5"/>
      <c r="N45" s="132"/>
      <c r="O45" s="294">
        <f>+ZAKL_DATA!B17</f>
        <v>0</v>
      </c>
      <c r="P45" s="295"/>
      <c r="Q45" s="295"/>
      <c r="R45" s="296"/>
    </row>
    <row r="46" spans="1:18" ht="12" customHeight="1">
      <c r="A46" s="246" t="s">
        <v>208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</row>
    <row r="47" spans="1:18" ht="12" customHeight="1" thickBot="1">
      <c r="A47" s="248" t="s">
        <v>17</v>
      </c>
      <c r="B47" s="249"/>
      <c r="C47" s="249"/>
      <c r="D47" s="249"/>
      <c r="E47" s="27"/>
      <c r="F47" s="250" t="s">
        <v>265</v>
      </c>
      <c r="G47" s="250"/>
      <c r="H47" s="250"/>
      <c r="I47" s="250"/>
      <c r="J47" s="250"/>
      <c r="K47" s="250"/>
      <c r="L47" s="139"/>
      <c r="M47" s="251" t="s">
        <v>166</v>
      </c>
      <c r="N47" s="251"/>
      <c r="O47" s="251"/>
      <c r="P47" s="251"/>
      <c r="Q47" s="251"/>
      <c r="R47" s="251"/>
    </row>
    <row r="48" spans="1:18" ht="18" customHeight="1" thickBot="1">
      <c r="A48" s="252">
        <f>+ZAKL_DATA!B25</f>
        <v>0</v>
      </c>
      <c r="B48" s="253"/>
      <c r="C48" s="253"/>
      <c r="D48" s="254"/>
      <c r="E48" s="140"/>
      <c r="F48" s="252">
        <f>+ZAKL_DATA!B27</f>
        <v>0</v>
      </c>
      <c r="G48" s="253"/>
      <c r="H48" s="253"/>
      <c r="I48" s="253"/>
      <c r="J48" s="253"/>
      <c r="K48" s="254"/>
      <c r="L48" s="131"/>
      <c r="M48" s="215">
        <f>+ZAKL_DATA!B28</f>
        <v>0</v>
      </c>
      <c r="N48" s="216"/>
      <c r="O48" s="216"/>
      <c r="P48" s="216"/>
      <c r="Q48" s="216"/>
      <c r="R48" s="241"/>
    </row>
    <row r="49" spans="1:18" ht="12" customHeight="1" thickBot="1">
      <c r="A49" s="243" t="s">
        <v>209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</row>
    <row r="50" spans="1:18" ht="18" customHeight="1" thickBot="1">
      <c r="A50" s="215" t="str">
        <f>+CONCATENATE(ZAKL_DATA!B32," / ",ZAKL_DATA!B33)</f>
        <v> / 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41"/>
    </row>
    <row r="51" spans="1:18" ht="6" customHeight="1" thickBot="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</row>
    <row r="52" spans="1:18" ht="18" customHeight="1" thickBot="1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41"/>
    </row>
    <row r="53" spans="1:18" ht="12.75">
      <c r="A53" s="293" t="s">
        <v>210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</row>
    <row r="54" spans="1:18" ht="6" customHeight="1">
      <c r="A54" s="240">
        <f>+ZAKL_DATA!A44</f>
        <v>0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</row>
    <row r="55" spans="1:18" ht="12.75">
      <c r="A55" s="286" t="s">
        <v>266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156"/>
      <c r="O55" s="287" t="s">
        <v>19</v>
      </c>
      <c r="P55" s="287"/>
      <c r="Q55" s="287"/>
      <c r="R55" s="287"/>
    </row>
    <row r="56" spans="1:18" ht="12.75">
      <c r="A56" s="255">
        <v>1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70" ht="12.75">
      <c r="A70" s="10" t="s">
        <v>68</v>
      </c>
    </row>
  </sheetData>
  <sheetProtection password="EF65" sheet="1"/>
  <mergeCells count="87">
    <mergeCell ref="A22:E24"/>
    <mergeCell ref="F22:R22"/>
    <mergeCell ref="N14:Q14"/>
    <mergeCell ref="N18:Q18"/>
    <mergeCell ref="H15:I15"/>
    <mergeCell ref="L21:R21"/>
    <mergeCell ref="A20:E20"/>
    <mergeCell ref="A17:M18"/>
    <mergeCell ref="M43:N43"/>
    <mergeCell ref="A42:L42"/>
    <mergeCell ref="M42:O42"/>
    <mergeCell ref="A39:R39"/>
    <mergeCell ref="A40:R40"/>
    <mergeCell ref="O15:R15"/>
    <mergeCell ref="A21:E21"/>
    <mergeCell ref="L20:R20"/>
    <mergeCell ref="L15:M15"/>
    <mergeCell ref="A15:C15"/>
    <mergeCell ref="A55:M55"/>
    <mergeCell ref="O55:R55"/>
    <mergeCell ref="M35:R35"/>
    <mergeCell ref="M36:R36"/>
    <mergeCell ref="A37:R37"/>
    <mergeCell ref="A38:R38"/>
    <mergeCell ref="A53:R53"/>
    <mergeCell ref="O45:R45"/>
    <mergeCell ref="A44:N44"/>
    <mergeCell ref="O44:R44"/>
    <mergeCell ref="A1:R2"/>
    <mergeCell ref="A3:R3"/>
    <mergeCell ref="M4:R10"/>
    <mergeCell ref="N12:Q12"/>
    <mergeCell ref="B10:C10"/>
    <mergeCell ref="D10:K10"/>
    <mergeCell ref="A11:C11"/>
    <mergeCell ref="D9:L9"/>
    <mergeCell ref="D11:Q11"/>
    <mergeCell ref="K12:M12"/>
    <mergeCell ref="A56:R56"/>
    <mergeCell ref="A33:R33"/>
    <mergeCell ref="A32:R32"/>
    <mergeCell ref="A27:P27"/>
    <mergeCell ref="A28:R28"/>
    <mergeCell ref="A30:R30"/>
    <mergeCell ref="P43:R43"/>
    <mergeCell ref="P42:R42"/>
    <mergeCell ref="A41:R41"/>
    <mergeCell ref="A43:K43"/>
    <mergeCell ref="A45:M45"/>
    <mergeCell ref="A46:R46"/>
    <mergeCell ref="A47:D47"/>
    <mergeCell ref="F47:K47"/>
    <mergeCell ref="M47:R47"/>
    <mergeCell ref="A48:D48"/>
    <mergeCell ref="F48:K48"/>
    <mergeCell ref="A54:R54"/>
    <mergeCell ref="A50:R50"/>
    <mergeCell ref="A51:R51"/>
    <mergeCell ref="A52:R52"/>
    <mergeCell ref="A49:R49"/>
    <mergeCell ref="M48:R48"/>
    <mergeCell ref="A4:I4"/>
    <mergeCell ref="J4:L4"/>
    <mergeCell ref="A5:L5"/>
    <mergeCell ref="A6:I6"/>
    <mergeCell ref="J6:L6"/>
    <mergeCell ref="A7:L7"/>
    <mergeCell ref="B12:C12"/>
    <mergeCell ref="A13:R13"/>
    <mergeCell ref="G8:L8"/>
    <mergeCell ref="D12:J12"/>
    <mergeCell ref="F21:J21"/>
    <mergeCell ref="F23:J23"/>
    <mergeCell ref="A8:F8"/>
    <mergeCell ref="A9:C9"/>
    <mergeCell ref="A16:C16"/>
    <mergeCell ref="K23:R23"/>
    <mergeCell ref="A35:L35"/>
    <mergeCell ref="A36:K36"/>
    <mergeCell ref="A14:H14"/>
    <mergeCell ref="J14:K15"/>
    <mergeCell ref="A19:R19"/>
    <mergeCell ref="A29:N29"/>
    <mergeCell ref="A34:R34"/>
    <mergeCell ref="A31:R31"/>
    <mergeCell ref="A25:R26"/>
    <mergeCell ref="F24:R2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22"/>
  <sheetViews>
    <sheetView workbookViewId="0" topLeftCell="A1">
      <selection activeCell="A19" sqref="A19:P19"/>
    </sheetView>
  </sheetViews>
  <sheetFormatPr defaultColWidth="9.140625" defaultRowHeight="12.75"/>
  <cols>
    <col min="1" max="1" width="5.421875" style="9" customWidth="1"/>
    <col min="2" max="2" width="25.7109375" style="9" customWidth="1"/>
    <col min="3" max="3" width="0.85546875" style="9" customWidth="1"/>
    <col min="4" max="4" width="9.140625" style="9" customWidth="1"/>
    <col min="5" max="5" width="5.7109375" style="9" customWidth="1"/>
    <col min="6" max="6" width="0.85546875" style="9" customWidth="1"/>
    <col min="7" max="7" width="10.28125" style="9" customWidth="1"/>
    <col min="8" max="8" width="0.85546875" style="9" customWidth="1"/>
    <col min="9" max="9" width="11.57421875" style="9" customWidth="1"/>
    <col min="10" max="10" width="0.85546875" style="9" customWidth="1"/>
    <col min="11" max="11" width="11.28125" style="9" customWidth="1"/>
    <col min="12" max="12" width="0.85546875" style="9" customWidth="1"/>
    <col min="13" max="13" width="5.8515625" style="9" customWidth="1"/>
    <col min="14" max="14" width="5.7109375" style="9" customWidth="1"/>
    <col min="15" max="15" width="0.85546875" style="9" customWidth="1"/>
    <col min="16" max="16" width="9.28125" style="9" customWidth="1"/>
    <col min="17" max="16384" width="9.140625" style="9" customWidth="1"/>
  </cols>
  <sheetData>
    <row r="1" spans="1:16" ht="14.25" customHeight="1" thickBot="1">
      <c r="A1" s="377" t="s">
        <v>168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384" t="s">
        <v>23</v>
      </c>
      <c r="M1" s="384"/>
      <c r="N1" s="384"/>
      <c r="O1" s="385"/>
      <c r="P1" s="4">
        <v>1</v>
      </c>
    </row>
    <row r="2" spans="1:16" ht="13.5" customHeight="1" thickBot="1">
      <c r="A2" s="377"/>
      <c r="B2" s="175"/>
      <c r="C2" s="175"/>
      <c r="D2" s="175"/>
      <c r="E2" s="17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s="29" customFormat="1" ht="15.75" customHeight="1" thickBot="1">
      <c r="A3" s="386" t="s">
        <v>211</v>
      </c>
      <c r="B3" s="198"/>
      <c r="C3" s="198"/>
      <c r="D3" s="230"/>
      <c r="E3" s="148" t="s">
        <v>148</v>
      </c>
      <c r="F3" s="265"/>
      <c r="G3" s="265"/>
      <c r="H3" s="265"/>
      <c r="I3" s="265"/>
      <c r="J3" s="265"/>
      <c r="K3" s="265"/>
      <c r="L3" s="386" t="s">
        <v>41</v>
      </c>
      <c r="M3" s="249"/>
      <c r="N3" s="249"/>
      <c r="O3" s="249"/>
      <c r="P3" s="32">
        <v>0</v>
      </c>
    </row>
    <row r="4" spans="1:16" ht="3" customHeight="1">
      <c r="A4" s="30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ht="10.5" customHeight="1">
      <c r="A5" s="304" t="s">
        <v>50</v>
      </c>
      <c r="B5" s="304"/>
      <c r="C5" s="304"/>
      <c r="D5" s="304"/>
      <c r="E5" s="304"/>
      <c r="F5" s="304"/>
      <c r="G5" s="304"/>
      <c r="H5" s="378"/>
      <c r="I5" s="387"/>
      <c r="J5" s="388"/>
      <c r="K5" s="388"/>
      <c r="L5" s="388"/>
      <c r="M5" s="388"/>
      <c r="N5" s="388"/>
      <c r="O5" s="388"/>
      <c r="P5" s="388"/>
    </row>
    <row r="6" spans="1:16" ht="10.5" customHeight="1">
      <c r="A6" s="304" t="s">
        <v>51</v>
      </c>
      <c r="B6" s="304"/>
      <c r="C6" s="304"/>
      <c r="D6" s="304"/>
      <c r="E6" s="304"/>
      <c r="F6" s="304"/>
      <c r="G6" s="304"/>
      <c r="H6" s="359"/>
      <c r="I6" s="388"/>
      <c r="J6" s="388"/>
      <c r="K6" s="388"/>
      <c r="L6" s="388"/>
      <c r="M6" s="388"/>
      <c r="N6" s="388"/>
      <c r="O6" s="388"/>
      <c r="P6" s="388"/>
    </row>
    <row r="7" spans="1:16" ht="11.25" customHeight="1" thickBot="1">
      <c r="A7" s="304" t="s">
        <v>52</v>
      </c>
      <c r="B7" s="304"/>
      <c r="C7" s="304"/>
      <c r="D7" s="304"/>
      <c r="E7" s="304"/>
      <c r="F7" s="304"/>
      <c r="G7" s="304"/>
      <c r="H7" s="359"/>
      <c r="I7" s="388"/>
      <c r="J7" s="388"/>
      <c r="K7" s="388"/>
      <c r="L7" s="388"/>
      <c r="M7" s="388"/>
      <c r="N7" s="388"/>
      <c r="O7" s="388"/>
      <c r="P7" s="388"/>
    </row>
    <row r="8" spans="1:16" ht="10.5" customHeight="1">
      <c r="A8" s="304" t="s">
        <v>24</v>
      </c>
      <c r="B8" s="304"/>
      <c r="C8" s="304"/>
      <c r="D8" s="304"/>
      <c r="E8" s="379"/>
      <c r="F8" s="422"/>
      <c r="G8" s="175"/>
      <c r="H8" s="421" t="s">
        <v>212</v>
      </c>
      <c r="I8" s="177"/>
      <c r="J8" s="177"/>
      <c r="K8" s="177"/>
      <c r="L8" s="177"/>
      <c r="M8" s="177"/>
      <c r="N8" s="378"/>
      <c r="O8" s="378"/>
      <c r="P8" s="378"/>
    </row>
    <row r="9" spans="1:21" ht="10.5" customHeight="1" thickBot="1">
      <c r="A9" s="304" t="s">
        <v>25</v>
      </c>
      <c r="B9" s="304"/>
      <c r="C9" s="304"/>
      <c r="D9" s="304"/>
      <c r="E9" s="380"/>
      <c r="F9" s="423"/>
      <c r="G9" s="175"/>
      <c r="H9" s="177"/>
      <c r="I9" s="177"/>
      <c r="J9" s="177"/>
      <c r="K9" s="177"/>
      <c r="L9" s="177"/>
      <c r="M9" s="177"/>
      <c r="N9" s="378"/>
      <c r="O9" s="378"/>
      <c r="P9" s="378"/>
      <c r="U9" s="15"/>
    </row>
    <row r="10" spans="1:16" ht="10.5" customHeight="1">
      <c r="A10" s="304" t="s">
        <v>53</v>
      </c>
      <c r="B10" s="304"/>
      <c r="C10" s="304"/>
      <c r="D10" s="304"/>
      <c r="E10" s="304"/>
      <c r="F10" s="304"/>
      <c r="G10" s="304"/>
      <c r="H10" s="177"/>
      <c r="I10" s="177"/>
      <c r="J10" s="177"/>
      <c r="K10" s="177"/>
      <c r="L10" s="177"/>
      <c r="M10" s="177"/>
      <c r="N10" s="378"/>
      <c r="O10" s="378"/>
      <c r="P10" s="378"/>
    </row>
    <row r="11" spans="1:16" ht="10.5" customHeight="1">
      <c r="A11" s="304" t="s">
        <v>54</v>
      </c>
      <c r="B11" s="304"/>
      <c r="C11" s="304"/>
      <c r="D11" s="304"/>
      <c r="E11" s="304"/>
      <c r="F11" s="304"/>
      <c r="G11" s="304"/>
      <c r="H11" s="177"/>
      <c r="I11" s="177"/>
      <c r="J11" s="177"/>
      <c r="K11" s="177"/>
      <c r="L11" s="177"/>
      <c r="M11" s="177"/>
      <c r="N11" s="378"/>
      <c r="O11" s="378"/>
      <c r="P11" s="378"/>
    </row>
    <row r="12" spans="1:16" ht="10.5" customHeight="1">
      <c r="A12" s="304" t="s">
        <v>55</v>
      </c>
      <c r="B12" s="175"/>
      <c r="C12" s="175"/>
      <c r="D12" s="175"/>
      <c r="E12" s="175"/>
      <c r="F12" s="175"/>
      <c r="G12" s="175"/>
      <c r="H12" s="177"/>
      <c r="I12" s="177"/>
      <c r="J12" s="177"/>
      <c r="K12" s="177"/>
      <c r="L12" s="177"/>
      <c r="M12" s="177"/>
      <c r="N12" s="378"/>
      <c r="O12" s="378"/>
      <c r="P12" s="378"/>
    </row>
    <row r="13" spans="1:16" ht="10.5" customHeight="1">
      <c r="A13" s="304" t="s">
        <v>56</v>
      </c>
      <c r="B13" s="304"/>
      <c r="C13" s="304"/>
      <c r="D13" s="304"/>
      <c r="E13" s="175"/>
      <c r="F13" s="175"/>
      <c r="G13" s="175"/>
      <c r="H13" s="177"/>
      <c r="I13" s="177"/>
      <c r="J13" s="177"/>
      <c r="K13" s="177"/>
      <c r="L13" s="177"/>
      <c r="M13" s="177"/>
      <c r="N13" s="378"/>
      <c r="O13" s="378"/>
      <c r="P13" s="378"/>
    </row>
    <row r="14" spans="1:16" ht="10.5" customHeight="1" thickBot="1">
      <c r="A14" s="372" t="s">
        <v>213</v>
      </c>
      <c r="B14" s="372"/>
      <c r="C14" s="372"/>
      <c r="D14" s="372"/>
      <c r="E14" s="372"/>
      <c r="F14" s="372"/>
      <c r="G14" s="372"/>
      <c r="H14" s="177"/>
      <c r="I14" s="177"/>
      <c r="J14" s="177"/>
      <c r="K14" s="177"/>
      <c r="L14" s="177"/>
      <c r="M14" s="177"/>
      <c r="N14" s="424" t="s">
        <v>169</v>
      </c>
      <c r="O14" s="424"/>
      <c r="P14" s="424"/>
    </row>
    <row r="15" spans="1:16" ht="10.5" customHeight="1">
      <c r="A15" s="373"/>
      <c r="B15" s="373"/>
      <c r="C15" s="373"/>
      <c r="D15" s="373"/>
      <c r="E15" s="373"/>
      <c r="F15" s="373"/>
      <c r="G15" s="373"/>
      <c r="H15" s="177"/>
      <c r="I15" s="177"/>
      <c r="J15" s="177"/>
      <c r="K15" s="177"/>
      <c r="L15" s="177"/>
      <c r="M15" s="177"/>
      <c r="N15" s="415"/>
      <c r="O15" s="323"/>
      <c r="P15" s="416"/>
    </row>
    <row r="16" spans="1:16" ht="10.5" customHeight="1" thickBot="1">
      <c r="A16" s="304" t="s">
        <v>151</v>
      </c>
      <c r="B16" s="304"/>
      <c r="C16" s="304"/>
      <c r="D16" s="304"/>
      <c r="E16" s="304"/>
      <c r="F16" s="304"/>
      <c r="G16" s="304"/>
      <c r="H16" s="177"/>
      <c r="I16" s="177"/>
      <c r="J16" s="177"/>
      <c r="K16" s="177"/>
      <c r="L16" s="177"/>
      <c r="M16" s="177"/>
      <c r="N16" s="417"/>
      <c r="O16" s="325"/>
      <c r="P16" s="418"/>
    </row>
    <row r="17" spans="1:16" ht="10.5" customHeight="1">
      <c r="A17" s="374" t="s">
        <v>268</v>
      </c>
      <c r="B17" s="374"/>
      <c r="C17" s="374"/>
      <c r="D17" s="374"/>
      <c r="E17" s="374"/>
      <c r="F17" s="374"/>
      <c r="G17" s="374"/>
      <c r="H17" s="177"/>
      <c r="I17" s="177"/>
      <c r="J17" s="177"/>
      <c r="K17" s="177"/>
      <c r="L17" s="177"/>
      <c r="M17" s="177"/>
      <c r="N17" s="144"/>
      <c r="O17" s="144"/>
      <c r="P17" s="144"/>
    </row>
    <row r="18" spans="1:16" ht="10.5" customHeight="1">
      <c r="A18" s="375"/>
      <c r="B18" s="375"/>
      <c r="C18" s="375"/>
      <c r="D18" s="375"/>
      <c r="E18" s="375"/>
      <c r="F18" s="375"/>
      <c r="G18" s="375"/>
      <c r="H18" s="177"/>
      <c r="I18" s="177"/>
      <c r="J18" s="177"/>
      <c r="K18" s="177"/>
      <c r="L18" s="177"/>
      <c r="M18" s="177"/>
      <c r="N18" s="144"/>
      <c r="O18" s="144"/>
      <c r="P18" s="144"/>
    </row>
    <row r="19" spans="1:16" ht="3.7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</row>
    <row r="20" spans="1:16" ht="10.5" customHeight="1" thickBot="1">
      <c r="A20" s="304" t="s">
        <v>26</v>
      </c>
      <c r="B20" s="304"/>
      <c r="C20" s="304"/>
      <c r="D20" s="304"/>
      <c r="E20" s="304"/>
      <c r="F20" s="359"/>
      <c r="G20" s="304" t="s">
        <v>27</v>
      </c>
      <c r="H20" s="304"/>
      <c r="I20" s="304"/>
      <c r="J20" s="304"/>
      <c r="K20" s="304"/>
      <c r="L20" s="359"/>
      <c r="M20" s="304" t="s">
        <v>28</v>
      </c>
      <c r="N20" s="304"/>
      <c r="O20" s="304"/>
      <c r="P20" s="304"/>
    </row>
    <row r="21" spans="1:16" ht="15.75" customHeight="1" thickBot="1">
      <c r="A21" s="360">
        <f>+1!A43:K43</f>
        <v>0</v>
      </c>
      <c r="B21" s="361"/>
      <c r="C21" s="361"/>
      <c r="D21" s="361"/>
      <c r="E21" s="362"/>
      <c r="F21" s="3"/>
      <c r="G21" s="360">
        <f>+A21</f>
        <v>0</v>
      </c>
      <c r="H21" s="361"/>
      <c r="I21" s="361"/>
      <c r="J21" s="361"/>
      <c r="K21" s="362"/>
      <c r="L21" s="3"/>
      <c r="M21" s="360"/>
      <c r="N21" s="361"/>
      <c r="O21" s="361"/>
      <c r="P21" s="362"/>
    </row>
    <row r="22" spans="1:16" ht="3.75" customHeight="1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</row>
    <row r="23" spans="1:16" ht="10.5" customHeight="1">
      <c r="A23" s="304" t="s">
        <v>141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</row>
    <row r="24" spans="1:16" ht="3.75" customHeight="1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</row>
    <row r="25" spans="1:16" ht="34.5" customHeight="1" thickBot="1">
      <c r="A25" s="419" t="s">
        <v>29</v>
      </c>
      <c r="B25" s="419"/>
      <c r="C25" s="420"/>
      <c r="D25" s="363" t="s">
        <v>214</v>
      </c>
      <c r="E25" s="363"/>
      <c r="F25" s="364"/>
      <c r="G25" s="363" t="s">
        <v>57</v>
      </c>
      <c r="H25" s="364"/>
      <c r="I25" s="363" t="s">
        <v>215</v>
      </c>
      <c r="J25" s="364"/>
      <c r="K25" s="363" t="s">
        <v>120</v>
      </c>
      <c r="L25" s="363"/>
      <c r="M25" s="363" t="s">
        <v>216</v>
      </c>
      <c r="N25" s="363"/>
      <c r="O25" s="364"/>
      <c r="P25" s="146" t="s">
        <v>58</v>
      </c>
    </row>
    <row r="26" spans="1:16" ht="15.75" customHeight="1" thickBot="1">
      <c r="A26" s="298"/>
      <c r="B26" s="299"/>
      <c r="C26" s="31"/>
      <c r="D26" s="312"/>
      <c r="E26" s="313"/>
      <c r="F26" s="31"/>
      <c r="G26" s="32"/>
      <c r="H26" s="31"/>
      <c r="I26" s="32"/>
      <c r="J26" s="31"/>
      <c r="K26" s="32"/>
      <c r="L26" s="31"/>
      <c r="M26" s="312"/>
      <c r="N26" s="313"/>
      <c r="O26" s="31"/>
      <c r="P26" s="32"/>
    </row>
    <row r="27" spans="1:16" ht="3.75" customHeight="1" thickBot="1">
      <c r="A27" s="414"/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</row>
    <row r="28" spans="1:16" ht="15.75" customHeight="1" thickBot="1">
      <c r="A28" s="298"/>
      <c r="B28" s="299"/>
      <c r="C28" s="31"/>
      <c r="D28" s="312"/>
      <c r="E28" s="313"/>
      <c r="F28" s="31"/>
      <c r="G28" s="32"/>
      <c r="H28" s="31"/>
      <c r="I28" s="32"/>
      <c r="J28" s="31"/>
      <c r="K28" s="32"/>
      <c r="L28" s="31"/>
      <c r="M28" s="312"/>
      <c r="N28" s="313"/>
      <c r="O28" s="31"/>
      <c r="P28" s="32"/>
    </row>
    <row r="29" spans="1:16" ht="3.75" customHeight="1" thickBot="1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</row>
    <row r="30" spans="1:16" ht="15.75" customHeight="1" thickBot="1">
      <c r="A30" s="298"/>
      <c r="B30" s="299"/>
      <c r="C30" s="31"/>
      <c r="D30" s="312"/>
      <c r="E30" s="313"/>
      <c r="F30" s="31"/>
      <c r="G30" s="32"/>
      <c r="H30" s="31"/>
      <c r="I30" s="32"/>
      <c r="J30" s="31"/>
      <c r="K30" s="32"/>
      <c r="L30" s="31"/>
      <c r="M30" s="312"/>
      <c r="N30" s="313"/>
      <c r="O30" s="31"/>
      <c r="P30" s="32"/>
    </row>
    <row r="31" spans="1:16" ht="3.75" customHeight="1" thickBot="1">
      <c r="A31" s="414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</row>
    <row r="32" spans="1:16" ht="15.75" customHeight="1" thickBot="1">
      <c r="A32" s="298"/>
      <c r="B32" s="299"/>
      <c r="C32" s="31"/>
      <c r="D32" s="312"/>
      <c r="E32" s="313"/>
      <c r="F32" s="31"/>
      <c r="G32" s="32"/>
      <c r="H32" s="31"/>
      <c r="I32" s="32"/>
      <c r="J32" s="31"/>
      <c r="K32" s="32"/>
      <c r="L32" s="31"/>
      <c r="M32" s="312"/>
      <c r="N32" s="313"/>
      <c r="O32" s="31"/>
      <c r="P32" s="32"/>
    </row>
    <row r="33" spans="1:16" ht="3.75" customHeight="1" thickBot="1">
      <c r="A33" s="414"/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</row>
    <row r="34" spans="1:16" ht="15.75" customHeight="1" thickBot="1">
      <c r="A34" s="298"/>
      <c r="B34" s="299"/>
      <c r="C34" s="31"/>
      <c r="D34" s="312"/>
      <c r="E34" s="313"/>
      <c r="F34" s="31"/>
      <c r="G34" s="32"/>
      <c r="H34" s="31"/>
      <c r="I34" s="32"/>
      <c r="J34" s="31"/>
      <c r="K34" s="32"/>
      <c r="L34" s="31"/>
      <c r="M34" s="312"/>
      <c r="N34" s="313"/>
      <c r="O34" s="31"/>
      <c r="P34" s="32"/>
    </row>
    <row r="35" spans="1:16" ht="3.75" customHeight="1" thickBot="1">
      <c r="A35" s="414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</row>
    <row r="36" spans="1:16" ht="15.75" customHeight="1" thickBot="1">
      <c r="A36" s="298"/>
      <c r="B36" s="299"/>
      <c r="C36" s="31"/>
      <c r="D36" s="312"/>
      <c r="E36" s="313"/>
      <c r="F36" s="31"/>
      <c r="G36" s="32"/>
      <c r="H36" s="31"/>
      <c r="I36" s="32"/>
      <c r="J36" s="31"/>
      <c r="K36" s="32"/>
      <c r="L36" s="31"/>
      <c r="M36" s="312"/>
      <c r="N36" s="376"/>
      <c r="O36" s="31"/>
      <c r="P36" s="32"/>
    </row>
    <row r="37" spans="1:16" ht="3" customHeight="1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</row>
    <row r="38" spans="1:16" s="147" customFormat="1" ht="10.5" customHeight="1">
      <c r="A38" s="393" t="s">
        <v>217</v>
      </c>
      <c r="B38" s="393"/>
      <c r="C38" s="394"/>
      <c r="D38" s="363" t="s">
        <v>30</v>
      </c>
      <c r="E38" s="363"/>
      <c r="F38" s="382"/>
      <c r="G38" s="383"/>
      <c r="H38" s="383"/>
      <c r="I38" s="389" t="s">
        <v>218</v>
      </c>
      <c r="J38" s="314"/>
      <c r="K38" s="390"/>
      <c r="L38" s="382"/>
      <c r="M38" s="383"/>
      <c r="N38" s="314" t="s">
        <v>59</v>
      </c>
      <c r="O38" s="314"/>
      <c r="P38" s="314"/>
    </row>
    <row r="39" spans="1:16" ht="10.5" customHeight="1" thickBot="1">
      <c r="A39" s="174"/>
      <c r="B39" s="174"/>
      <c r="C39" s="174"/>
      <c r="D39" s="392"/>
      <c r="E39" s="392"/>
      <c r="F39" s="383"/>
      <c r="G39" s="383"/>
      <c r="H39" s="383"/>
      <c r="I39" s="391"/>
      <c r="J39" s="391"/>
      <c r="K39" s="391"/>
      <c r="L39" s="383"/>
      <c r="M39" s="383"/>
      <c r="N39" s="315"/>
      <c r="O39" s="315"/>
      <c r="P39" s="315"/>
    </row>
    <row r="40" spans="1:16" ht="15.75" customHeight="1" thickBot="1">
      <c r="A40" s="174"/>
      <c r="B40" s="174"/>
      <c r="C40" s="174"/>
      <c r="D40" s="398">
        <f>+D36+D34+D32+D30+D28+D26</f>
        <v>0</v>
      </c>
      <c r="E40" s="399"/>
      <c r="F40" s="383"/>
      <c r="G40" s="383"/>
      <c r="H40" s="383"/>
      <c r="I40" s="409">
        <f>+I36+I34+I32+I30+I28+I26</f>
        <v>0</v>
      </c>
      <c r="J40" s="412"/>
      <c r="K40" s="413"/>
      <c r="L40" s="383"/>
      <c r="M40" s="383"/>
      <c r="N40" s="409">
        <f>+SUM(M26:M36)</f>
        <v>0</v>
      </c>
      <c r="O40" s="410"/>
      <c r="P40" s="411"/>
    </row>
    <row r="41" spans="1:16" ht="4.5" customHeight="1" thickBot="1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</row>
    <row r="42" spans="1:16" ht="34.5" customHeight="1" thickBot="1">
      <c r="A42" s="369" t="s">
        <v>171</v>
      </c>
      <c r="B42" s="370"/>
      <c r="C42" s="371"/>
      <c r="D42" s="366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8"/>
    </row>
    <row r="43" spans="1:16" ht="3.75" customHeight="1" thickBot="1">
      <c r="A43" s="396"/>
      <c r="B43" s="396"/>
      <c r="C43" s="396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</row>
    <row r="44" spans="1:16" ht="21.75" customHeight="1">
      <c r="A44" s="33" t="s">
        <v>31</v>
      </c>
      <c r="B44" s="351" t="s">
        <v>142</v>
      </c>
      <c r="C44" s="351"/>
      <c r="D44" s="351"/>
      <c r="E44" s="351"/>
      <c r="F44" s="351"/>
      <c r="G44" s="351"/>
      <c r="H44" s="400" t="s">
        <v>32</v>
      </c>
      <c r="I44" s="401"/>
      <c r="J44" s="401"/>
      <c r="K44" s="402"/>
      <c r="L44" s="403" t="s">
        <v>33</v>
      </c>
      <c r="M44" s="352"/>
      <c r="N44" s="351" t="s">
        <v>34</v>
      </c>
      <c r="O44" s="351"/>
      <c r="P44" s="395"/>
    </row>
    <row r="45" spans="1:16" ht="21.75" customHeight="1">
      <c r="A45" s="34">
        <v>210</v>
      </c>
      <c r="B45" s="365" t="s">
        <v>172</v>
      </c>
      <c r="C45" s="365"/>
      <c r="D45" s="365"/>
      <c r="E45" s="365"/>
      <c r="F45" s="365"/>
      <c r="G45" s="365"/>
      <c r="H45" s="381">
        <f>+D40-I40</f>
        <v>0</v>
      </c>
      <c r="I45" s="381"/>
      <c r="J45" s="381"/>
      <c r="K45" s="381"/>
      <c r="L45" s="353" t="s">
        <v>226</v>
      </c>
      <c r="M45" s="353"/>
      <c r="N45" s="329"/>
      <c r="O45" s="329"/>
      <c r="P45" s="330"/>
    </row>
    <row r="46" spans="1:16" ht="21.75" customHeight="1">
      <c r="A46" s="34">
        <v>211</v>
      </c>
      <c r="B46" s="365" t="s">
        <v>219</v>
      </c>
      <c r="C46" s="365"/>
      <c r="D46" s="365"/>
      <c r="E46" s="365"/>
      <c r="F46" s="365"/>
      <c r="G46" s="365"/>
      <c r="H46" s="358">
        <v>0</v>
      </c>
      <c r="I46" s="358"/>
      <c r="J46" s="358"/>
      <c r="K46" s="358"/>
      <c r="L46" s="354" t="s">
        <v>35</v>
      </c>
      <c r="M46" s="354"/>
      <c r="N46" s="329"/>
      <c r="O46" s="329"/>
      <c r="P46" s="330"/>
    </row>
    <row r="47" spans="1:16" ht="21.75" customHeight="1">
      <c r="A47" s="34">
        <v>212</v>
      </c>
      <c r="B47" s="365" t="s">
        <v>220</v>
      </c>
      <c r="C47" s="365"/>
      <c r="D47" s="365"/>
      <c r="E47" s="365"/>
      <c r="F47" s="365"/>
      <c r="G47" s="365"/>
      <c r="H47" s="356">
        <f>+CEILING(IF(H49&gt;0,0,H45*H46),1)</f>
        <v>0</v>
      </c>
      <c r="I47" s="356"/>
      <c r="J47" s="356"/>
      <c r="K47" s="356"/>
      <c r="L47" s="354" t="s">
        <v>35</v>
      </c>
      <c r="M47" s="354"/>
      <c r="N47" s="329"/>
      <c r="O47" s="329"/>
      <c r="P47" s="330"/>
    </row>
    <row r="48" spans="1:16" ht="21.75" customHeight="1">
      <c r="A48" s="34">
        <v>213</v>
      </c>
      <c r="B48" s="365" t="s">
        <v>221</v>
      </c>
      <c r="C48" s="365"/>
      <c r="D48" s="365"/>
      <c r="E48" s="365"/>
      <c r="F48" s="365"/>
      <c r="G48" s="365"/>
      <c r="H48" s="355">
        <f>IF(H47&gt;0,IF(EXACT("A",E3),0.0075,0.0025),0)</f>
        <v>0</v>
      </c>
      <c r="I48" s="355"/>
      <c r="J48" s="355"/>
      <c r="K48" s="355"/>
      <c r="L48" s="354" t="s">
        <v>36</v>
      </c>
      <c r="M48" s="354"/>
      <c r="N48" s="329"/>
      <c r="O48" s="329"/>
      <c r="P48" s="330"/>
    </row>
    <row r="49" spans="1:16" ht="21.75" customHeight="1">
      <c r="A49" s="34">
        <v>214</v>
      </c>
      <c r="B49" s="404" t="s">
        <v>222</v>
      </c>
      <c r="C49" s="404"/>
      <c r="D49" s="404"/>
      <c r="E49" s="404"/>
      <c r="F49" s="404"/>
      <c r="G49" s="404"/>
      <c r="H49" s="356">
        <f>IF(OR(EXACT("E",E3),EXACT("F",E3),EXACT("G",E3),EXACT("X",E3),EXACT("Y",E3)),H45,0)</f>
        <v>0</v>
      </c>
      <c r="I49" s="356"/>
      <c r="J49" s="356"/>
      <c r="K49" s="356"/>
      <c r="L49" s="353" t="s">
        <v>226</v>
      </c>
      <c r="M49" s="353"/>
      <c r="N49" s="329"/>
      <c r="O49" s="329"/>
      <c r="P49" s="330"/>
    </row>
    <row r="50" spans="1:16" ht="21.75" customHeight="1">
      <c r="A50" s="34">
        <v>215</v>
      </c>
      <c r="B50" s="365" t="s">
        <v>223</v>
      </c>
      <c r="C50" s="365"/>
      <c r="D50" s="365"/>
      <c r="E50" s="365"/>
      <c r="F50" s="365"/>
      <c r="G50" s="365"/>
      <c r="H50" s="357">
        <f>IF(H49&gt;0,IF(EXACT("F",E3),2,IF(EXACT("X",E3),1,IF(EXACT("Y",E3),5,0.2))),0)</f>
        <v>0</v>
      </c>
      <c r="I50" s="357"/>
      <c r="J50" s="357"/>
      <c r="K50" s="357"/>
      <c r="L50" s="354" t="s">
        <v>227</v>
      </c>
      <c r="M50" s="354"/>
      <c r="N50" s="329"/>
      <c r="O50" s="329"/>
      <c r="P50" s="330"/>
    </row>
    <row r="51" spans="1:16" ht="21.75" customHeight="1">
      <c r="A51" s="34">
        <v>216</v>
      </c>
      <c r="B51" s="365" t="s">
        <v>224</v>
      </c>
      <c r="C51" s="365"/>
      <c r="D51" s="365"/>
      <c r="E51" s="365"/>
      <c r="F51" s="365"/>
      <c r="G51" s="365"/>
      <c r="H51" s="407">
        <v>0</v>
      </c>
      <c r="I51" s="407"/>
      <c r="J51" s="407"/>
      <c r="K51" s="407"/>
      <c r="L51" s="354"/>
      <c r="M51" s="354"/>
      <c r="N51" s="329"/>
      <c r="O51" s="329"/>
      <c r="P51" s="330"/>
    </row>
    <row r="52" spans="1:16" ht="19.5" customHeight="1">
      <c r="A52" s="34">
        <v>217</v>
      </c>
      <c r="B52" s="406" t="s">
        <v>37</v>
      </c>
      <c r="C52" s="406"/>
      <c r="D52" s="406"/>
      <c r="E52" s="406"/>
      <c r="F52" s="406"/>
      <c r="G52" s="406"/>
      <c r="H52" s="405">
        <f>IF(H51&gt;0,CEILING(+H47*H48+H49*H50*H51,1),CEILING(+H47*H48+H49*H50,1))</f>
        <v>0</v>
      </c>
      <c r="I52" s="405"/>
      <c r="J52" s="405"/>
      <c r="K52" s="405"/>
      <c r="L52" s="354" t="s">
        <v>35</v>
      </c>
      <c r="M52" s="354"/>
      <c r="N52" s="329"/>
      <c r="O52" s="329"/>
      <c r="P52" s="330"/>
    </row>
    <row r="53" spans="1:16" ht="19.5" customHeight="1">
      <c r="A53" s="34">
        <v>218</v>
      </c>
      <c r="B53" s="365" t="s">
        <v>38</v>
      </c>
      <c r="C53" s="365"/>
      <c r="D53" s="365"/>
      <c r="E53" s="365"/>
      <c r="F53" s="365"/>
      <c r="G53" s="365"/>
      <c r="H53" s="356">
        <f>+N40</f>
        <v>0</v>
      </c>
      <c r="I53" s="356"/>
      <c r="J53" s="356"/>
      <c r="K53" s="356"/>
      <c r="L53" s="353" t="s">
        <v>226</v>
      </c>
      <c r="M53" s="353"/>
      <c r="N53" s="329"/>
      <c r="O53" s="329"/>
      <c r="P53" s="330"/>
    </row>
    <row r="54" spans="1:16" ht="19.5" customHeight="1">
      <c r="A54" s="34">
        <v>219</v>
      </c>
      <c r="B54" s="365" t="s">
        <v>39</v>
      </c>
      <c r="C54" s="365"/>
      <c r="D54" s="365"/>
      <c r="E54" s="365"/>
      <c r="F54" s="365"/>
      <c r="G54" s="365"/>
      <c r="H54" s="358">
        <f>ROUND(IF(H49&gt;0,H53*H50,+H53*H46*H48),2)</f>
        <v>0</v>
      </c>
      <c r="I54" s="358"/>
      <c r="J54" s="358"/>
      <c r="K54" s="358"/>
      <c r="L54" s="354" t="s">
        <v>35</v>
      </c>
      <c r="M54" s="354"/>
      <c r="N54" s="329"/>
      <c r="O54" s="329"/>
      <c r="P54" s="330"/>
    </row>
    <row r="55" spans="1:16" ht="21.75" customHeight="1" thickBot="1">
      <c r="A55" s="34">
        <v>220</v>
      </c>
      <c r="B55" s="337" t="s">
        <v>40</v>
      </c>
      <c r="C55" s="337"/>
      <c r="D55" s="337"/>
      <c r="E55" s="337"/>
      <c r="F55" s="337"/>
      <c r="G55" s="337"/>
      <c r="H55" s="405">
        <f>IF(H54&gt;0,IF(H52-H54&lt;1,0,CEILING(+H52-H54,1)),CEILING(+H52-H54,1))</f>
        <v>0</v>
      </c>
      <c r="I55" s="405"/>
      <c r="J55" s="405"/>
      <c r="K55" s="405"/>
      <c r="L55" s="408" t="s">
        <v>35</v>
      </c>
      <c r="M55" s="408"/>
      <c r="N55" s="329"/>
      <c r="O55" s="329"/>
      <c r="P55" s="330"/>
    </row>
    <row r="56" spans="1:16" ht="18" customHeight="1">
      <c r="A56" s="343">
        <v>221</v>
      </c>
      <c r="B56" s="322" t="s">
        <v>173</v>
      </c>
      <c r="C56" s="323"/>
      <c r="D56" s="323"/>
      <c r="E56" s="323"/>
      <c r="F56" s="323"/>
      <c r="G56" s="159" t="s">
        <v>121</v>
      </c>
      <c r="H56" s="350">
        <v>0</v>
      </c>
      <c r="I56" s="350"/>
      <c r="J56" s="350"/>
      <c r="K56" s="350"/>
      <c r="L56" s="351"/>
      <c r="M56" s="352"/>
      <c r="N56" s="348"/>
      <c r="O56" s="348"/>
      <c r="P56" s="349"/>
    </row>
    <row r="57" spans="1:16" ht="18" customHeight="1" thickBot="1">
      <c r="A57" s="344"/>
      <c r="B57" s="324"/>
      <c r="C57" s="325"/>
      <c r="D57" s="325"/>
      <c r="E57" s="325"/>
      <c r="F57" s="325"/>
      <c r="G57" s="160" t="s">
        <v>122</v>
      </c>
      <c r="H57" s="328">
        <v>0</v>
      </c>
      <c r="I57" s="328"/>
      <c r="J57" s="328"/>
      <c r="K57" s="328"/>
      <c r="L57" s="347"/>
      <c r="M57" s="347"/>
      <c r="N57" s="326"/>
      <c r="O57" s="326"/>
      <c r="P57" s="327"/>
    </row>
    <row r="58" spans="1:16" ht="21.75" customHeight="1" thickBot="1">
      <c r="A58" s="95">
        <v>222</v>
      </c>
      <c r="B58" s="345" t="s">
        <v>225</v>
      </c>
      <c r="C58" s="345"/>
      <c r="D58" s="345"/>
      <c r="E58" s="345"/>
      <c r="F58" s="345"/>
      <c r="G58" s="345"/>
      <c r="H58" s="346">
        <f>+IF(H56=0,H55,CEILING(+H55*H56/H57,1))</f>
        <v>0</v>
      </c>
      <c r="I58" s="346"/>
      <c r="J58" s="346"/>
      <c r="K58" s="346"/>
      <c r="L58" s="339" t="s">
        <v>35</v>
      </c>
      <c r="M58" s="339"/>
      <c r="N58" s="340"/>
      <c r="O58" s="341"/>
      <c r="P58" s="342"/>
    </row>
    <row r="59" spans="1:16" ht="19.5" customHeight="1" thickBot="1">
      <c r="A59" s="96">
        <v>223</v>
      </c>
      <c r="B59" s="319" t="s">
        <v>69</v>
      </c>
      <c r="C59" s="319"/>
      <c r="D59" s="319"/>
      <c r="E59" s="319"/>
      <c r="F59" s="319"/>
      <c r="G59" s="319"/>
      <c r="H59" s="320">
        <v>0</v>
      </c>
      <c r="I59" s="320"/>
      <c r="J59" s="320"/>
      <c r="K59" s="320"/>
      <c r="L59" s="321"/>
      <c r="M59" s="321"/>
      <c r="N59" s="316"/>
      <c r="O59" s="317"/>
      <c r="P59" s="318"/>
    </row>
    <row r="60" spans="1:16" ht="21.75" customHeight="1" thickBot="1">
      <c r="A60" s="97">
        <v>224</v>
      </c>
      <c r="B60" s="331" t="s">
        <v>70</v>
      </c>
      <c r="C60" s="331"/>
      <c r="D60" s="331"/>
      <c r="E60" s="331"/>
      <c r="F60" s="331"/>
      <c r="G60" s="331"/>
      <c r="H60" s="332">
        <f>+IF(H59=0,H58,+H58*H59)</f>
        <v>0</v>
      </c>
      <c r="I60" s="332"/>
      <c r="J60" s="332"/>
      <c r="K60" s="332"/>
      <c r="L60" s="333" t="s">
        <v>35</v>
      </c>
      <c r="M60" s="333"/>
      <c r="N60" s="334"/>
      <c r="O60" s="335"/>
      <c r="P60" s="336"/>
    </row>
    <row r="61" spans="1:16" ht="12.75">
      <c r="A61" s="338">
        <v>2</v>
      </c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</row>
    <row r="66" ht="12.75">
      <c r="N66" s="9" t="s">
        <v>170</v>
      </c>
    </row>
    <row r="65522" ht="12.75">
      <c r="N65522" s="9" t="s">
        <v>170</v>
      </c>
    </row>
  </sheetData>
  <sheetProtection password="EF65" sheet="1" objects="1" scenarios="1"/>
  <mergeCells count="149">
    <mergeCell ref="H8:M18"/>
    <mergeCell ref="N8:P13"/>
    <mergeCell ref="A2:E2"/>
    <mergeCell ref="M34:N34"/>
    <mergeCell ref="A33:P33"/>
    <mergeCell ref="A30:B30"/>
    <mergeCell ref="D30:E30"/>
    <mergeCell ref="A32:B32"/>
    <mergeCell ref="F8:G9"/>
    <mergeCell ref="N14:P14"/>
    <mergeCell ref="N15:P16"/>
    <mergeCell ref="A12:G12"/>
    <mergeCell ref="A13:G13"/>
    <mergeCell ref="A31:P31"/>
    <mergeCell ref="M28:N28"/>
    <mergeCell ref="A23:P23"/>
    <mergeCell ref="K25:L25"/>
    <mergeCell ref="A24:P24"/>
    <mergeCell ref="M25:O25"/>
    <mergeCell ref="A25:C25"/>
    <mergeCell ref="A27:P27"/>
    <mergeCell ref="M30:N30"/>
    <mergeCell ref="A26:B26"/>
    <mergeCell ref="D26:E26"/>
    <mergeCell ref="M26:N26"/>
    <mergeCell ref="A29:P29"/>
    <mergeCell ref="A28:B28"/>
    <mergeCell ref="L45:M45"/>
    <mergeCell ref="D28:E28"/>
    <mergeCell ref="N40:P40"/>
    <mergeCell ref="I40:K40"/>
    <mergeCell ref="B47:G47"/>
    <mergeCell ref="A35:P35"/>
    <mergeCell ref="N45:P45"/>
    <mergeCell ref="A36:B36"/>
    <mergeCell ref="D36:E36"/>
    <mergeCell ref="A41:P41"/>
    <mergeCell ref="L53:M53"/>
    <mergeCell ref="L54:M54"/>
    <mergeCell ref="H54:K54"/>
    <mergeCell ref="L55:M55"/>
    <mergeCell ref="H55:K55"/>
    <mergeCell ref="B53:G53"/>
    <mergeCell ref="H53:K53"/>
    <mergeCell ref="B54:G54"/>
    <mergeCell ref="D32:E32"/>
    <mergeCell ref="B48:G48"/>
    <mergeCell ref="B49:G49"/>
    <mergeCell ref="B45:G45"/>
    <mergeCell ref="B46:G46"/>
    <mergeCell ref="H52:K52"/>
    <mergeCell ref="B51:G51"/>
    <mergeCell ref="B52:G52"/>
    <mergeCell ref="H51:K51"/>
    <mergeCell ref="F38:H40"/>
    <mergeCell ref="A37:P37"/>
    <mergeCell ref="I38:K39"/>
    <mergeCell ref="D38:E39"/>
    <mergeCell ref="A38:C40"/>
    <mergeCell ref="B44:G44"/>
    <mergeCell ref="N44:P44"/>
    <mergeCell ref="A43:P43"/>
    <mergeCell ref="D40:E40"/>
    <mergeCell ref="H44:K44"/>
    <mergeCell ref="L44:M44"/>
    <mergeCell ref="H45:K45"/>
    <mergeCell ref="L38:M40"/>
    <mergeCell ref="L1:O1"/>
    <mergeCell ref="L3:O3"/>
    <mergeCell ref="A4:P4"/>
    <mergeCell ref="L2:P2"/>
    <mergeCell ref="A3:D3"/>
    <mergeCell ref="F2:K3"/>
    <mergeCell ref="I5:P7"/>
    <mergeCell ref="M32:N32"/>
    <mergeCell ref="A1:K1"/>
    <mergeCell ref="A21:E21"/>
    <mergeCell ref="A7:H7"/>
    <mergeCell ref="A19:P19"/>
    <mergeCell ref="A10:G10"/>
    <mergeCell ref="A11:G11"/>
    <mergeCell ref="A5:H5"/>
    <mergeCell ref="A8:D8"/>
    <mergeCell ref="A9:D9"/>
    <mergeCell ref="E8:E9"/>
    <mergeCell ref="A6:H6"/>
    <mergeCell ref="B50:G50"/>
    <mergeCell ref="D42:P42"/>
    <mergeCell ref="A42:C42"/>
    <mergeCell ref="A14:G15"/>
    <mergeCell ref="A16:G16"/>
    <mergeCell ref="A17:G18"/>
    <mergeCell ref="M36:N36"/>
    <mergeCell ref="I25:J25"/>
    <mergeCell ref="A20:F20"/>
    <mergeCell ref="G20:L20"/>
    <mergeCell ref="A22:P22"/>
    <mergeCell ref="M20:P20"/>
    <mergeCell ref="M21:P21"/>
    <mergeCell ref="G21:K21"/>
    <mergeCell ref="G25:H25"/>
    <mergeCell ref="D25:F25"/>
    <mergeCell ref="H48:K48"/>
    <mergeCell ref="H49:K49"/>
    <mergeCell ref="N46:P46"/>
    <mergeCell ref="H50:K50"/>
    <mergeCell ref="N50:P50"/>
    <mergeCell ref="H46:K46"/>
    <mergeCell ref="L46:M46"/>
    <mergeCell ref="H47:K47"/>
    <mergeCell ref="L47:M47"/>
    <mergeCell ref="N47:P47"/>
    <mergeCell ref="N53:P53"/>
    <mergeCell ref="N49:P49"/>
    <mergeCell ref="N48:P48"/>
    <mergeCell ref="L49:M49"/>
    <mergeCell ref="L50:M50"/>
    <mergeCell ref="N51:P51"/>
    <mergeCell ref="N52:P52"/>
    <mergeCell ref="L48:M48"/>
    <mergeCell ref="L51:M51"/>
    <mergeCell ref="L52:M52"/>
    <mergeCell ref="A61:P61"/>
    <mergeCell ref="L58:M58"/>
    <mergeCell ref="N58:P58"/>
    <mergeCell ref="A56:A57"/>
    <mergeCell ref="B58:G58"/>
    <mergeCell ref="H58:K58"/>
    <mergeCell ref="L57:M57"/>
    <mergeCell ref="N56:P56"/>
    <mergeCell ref="H56:K56"/>
    <mergeCell ref="L56:M56"/>
    <mergeCell ref="N54:P54"/>
    <mergeCell ref="N55:P55"/>
    <mergeCell ref="B60:G60"/>
    <mergeCell ref="H60:K60"/>
    <mergeCell ref="L60:M60"/>
    <mergeCell ref="N60:P60"/>
    <mergeCell ref="B55:G55"/>
    <mergeCell ref="A34:B34"/>
    <mergeCell ref="D34:E34"/>
    <mergeCell ref="N38:P39"/>
    <mergeCell ref="N59:P59"/>
    <mergeCell ref="B59:G59"/>
    <mergeCell ref="H59:K59"/>
    <mergeCell ref="L59:M59"/>
    <mergeCell ref="B56:F57"/>
    <mergeCell ref="N57:P57"/>
    <mergeCell ref="H57:K5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F3" sqref="F3"/>
    </sheetView>
  </sheetViews>
  <sheetFormatPr defaultColWidth="9.140625" defaultRowHeight="12.75"/>
  <cols>
    <col min="1" max="1" width="4.7109375" style="5" customWidth="1"/>
    <col min="2" max="2" width="14.7109375" style="5" customWidth="1"/>
    <col min="3" max="3" width="0.85546875" style="5" customWidth="1"/>
    <col min="4" max="4" width="7.421875" style="5" customWidth="1"/>
    <col min="5" max="5" width="0.85546875" style="5" customWidth="1"/>
    <col min="6" max="6" width="16.7109375" style="5" customWidth="1"/>
    <col min="7" max="7" width="0.85546875" style="5" customWidth="1"/>
    <col min="8" max="8" width="10.28125" style="5" customWidth="1"/>
    <col min="9" max="9" width="0.85546875" style="5" customWidth="1"/>
    <col min="10" max="10" width="5.7109375" style="5" customWidth="1"/>
    <col min="11" max="11" width="0.85546875" style="5" customWidth="1"/>
    <col min="12" max="12" width="20.140625" style="5" customWidth="1"/>
    <col min="13" max="13" width="0.85546875" style="5" customWidth="1"/>
    <col min="14" max="14" width="4.28125" style="5" customWidth="1"/>
    <col min="15" max="15" width="7.421875" style="5" customWidth="1"/>
    <col min="16" max="16" width="0.85546875" style="5" customWidth="1"/>
    <col min="17" max="17" width="21.00390625" style="5" hidden="1" customWidth="1"/>
    <col min="18" max="18" width="2.7109375" style="5" customWidth="1"/>
    <col min="19" max="19" width="4.57421875" style="5" customWidth="1"/>
    <col min="20" max="20" width="6.140625" style="5" customWidth="1"/>
    <col min="21" max="16384" width="9.140625" style="5" customWidth="1"/>
  </cols>
  <sheetData>
    <row r="1" spans="1:20" ht="14.25" customHeight="1" thickBot="1">
      <c r="A1" s="520" t="s">
        <v>192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446" t="s">
        <v>23</v>
      </c>
      <c r="O1" s="265"/>
      <c r="P1" s="265"/>
      <c r="Q1" s="265"/>
      <c r="R1" s="525"/>
      <c r="S1" s="20">
        <v>1</v>
      </c>
      <c r="T1" s="16"/>
    </row>
    <row r="2" spans="1:20" ht="3" customHeight="1" thickBot="1">
      <c r="A2" s="446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16"/>
    </row>
    <row r="3" spans="1:20" s="29" customFormat="1" ht="15.75" customHeight="1" thickBot="1">
      <c r="A3" s="522" t="s">
        <v>228</v>
      </c>
      <c r="B3" s="249"/>
      <c r="C3" s="249"/>
      <c r="D3" s="249"/>
      <c r="E3" s="282"/>
      <c r="F3" s="148" t="s">
        <v>200</v>
      </c>
      <c r="G3" s="209"/>
      <c r="H3" s="198"/>
      <c r="I3" s="198"/>
      <c r="J3" s="198"/>
      <c r="K3" s="198"/>
      <c r="L3" s="198"/>
      <c r="M3" s="198"/>
      <c r="N3" s="446" t="s">
        <v>41</v>
      </c>
      <c r="O3" s="265"/>
      <c r="P3" s="265"/>
      <c r="Q3" s="265"/>
      <c r="R3" s="525"/>
      <c r="S3" s="20">
        <v>0</v>
      </c>
      <c r="T3" s="149"/>
    </row>
    <row r="4" spans="1:20" ht="3.75" customHeight="1">
      <c r="A4" s="44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"/>
    </row>
    <row r="5" spans="1:25" ht="10.5" customHeight="1">
      <c r="A5" s="443" t="s">
        <v>42</v>
      </c>
      <c r="B5" s="175"/>
      <c r="C5" s="175"/>
      <c r="D5" s="175"/>
      <c r="E5" s="175"/>
      <c r="F5" s="175"/>
      <c r="G5" s="175"/>
      <c r="H5" s="175"/>
      <c r="I5" s="175"/>
      <c r="J5" s="537" t="s">
        <v>60</v>
      </c>
      <c r="K5" s="175"/>
      <c r="L5" s="175"/>
      <c r="M5" s="175"/>
      <c r="N5" s="175"/>
      <c r="O5" s="175"/>
      <c r="P5" s="175"/>
      <c r="Q5" s="175"/>
      <c r="R5" s="175"/>
      <c r="S5" s="175"/>
      <c r="T5" s="17"/>
      <c r="Y5" s="14"/>
    </row>
    <row r="6" spans="1:25" ht="10.5" customHeight="1">
      <c r="A6" s="443" t="s">
        <v>174</v>
      </c>
      <c r="B6" s="175"/>
      <c r="C6" s="175"/>
      <c r="D6" s="175"/>
      <c r="E6" s="175"/>
      <c r="F6" s="175"/>
      <c r="G6" s="175"/>
      <c r="H6" s="175"/>
      <c r="I6" s="175"/>
      <c r="J6" s="523" t="s">
        <v>229</v>
      </c>
      <c r="K6" s="442"/>
      <c r="L6" s="442"/>
      <c r="M6" s="442"/>
      <c r="N6" s="442"/>
      <c r="O6" s="442"/>
      <c r="P6" s="442"/>
      <c r="Q6" s="442"/>
      <c r="R6" s="442"/>
      <c r="S6" s="442"/>
      <c r="T6" s="17"/>
      <c r="Y6" s="7"/>
    </row>
    <row r="7" spans="1:20" ht="10.5" customHeight="1">
      <c r="A7" s="443" t="s">
        <v>230</v>
      </c>
      <c r="B7" s="175"/>
      <c r="C7" s="175"/>
      <c r="D7" s="175"/>
      <c r="E7" s="175"/>
      <c r="F7" s="175"/>
      <c r="G7" s="175"/>
      <c r="H7" s="175"/>
      <c r="I7" s="175"/>
      <c r="J7" s="441" t="s">
        <v>184</v>
      </c>
      <c r="K7" s="442"/>
      <c r="L7" s="442"/>
      <c r="M7" s="442"/>
      <c r="N7" s="442"/>
      <c r="O7" s="442"/>
      <c r="P7" s="442"/>
      <c r="Q7" s="442"/>
      <c r="R7" s="442"/>
      <c r="S7" s="442"/>
      <c r="T7" s="17"/>
    </row>
    <row r="8" spans="1:20" ht="10.5" customHeight="1">
      <c r="A8" s="443" t="s">
        <v>176</v>
      </c>
      <c r="B8" s="175"/>
      <c r="C8" s="175"/>
      <c r="D8" s="175"/>
      <c r="E8" s="175"/>
      <c r="F8" s="175"/>
      <c r="G8" s="175"/>
      <c r="H8" s="175"/>
      <c r="I8" s="12"/>
      <c r="J8" s="441" t="s">
        <v>185</v>
      </c>
      <c r="K8" s="442"/>
      <c r="L8" s="442"/>
      <c r="M8" s="442"/>
      <c r="N8" s="442"/>
      <c r="O8" s="442"/>
      <c r="P8" s="442"/>
      <c r="Q8" s="442"/>
      <c r="R8" s="442"/>
      <c r="S8" s="442"/>
      <c r="T8" s="17"/>
    </row>
    <row r="9" spans="1:20" ht="10.5" customHeight="1">
      <c r="A9" s="446" t="s">
        <v>175</v>
      </c>
      <c r="B9" s="446"/>
      <c r="C9" s="446"/>
      <c r="D9" s="446"/>
      <c r="E9" s="446"/>
      <c r="F9" s="446"/>
      <c r="G9" s="446"/>
      <c r="H9" s="446"/>
      <c r="I9" s="446"/>
      <c r="J9" s="523" t="s">
        <v>186</v>
      </c>
      <c r="K9" s="524"/>
      <c r="L9" s="524"/>
      <c r="M9" s="524"/>
      <c r="N9" s="524"/>
      <c r="O9" s="524"/>
      <c r="P9" s="524"/>
      <c r="Q9" s="524"/>
      <c r="R9" s="524"/>
      <c r="S9" s="524"/>
      <c r="T9" s="17"/>
    </row>
    <row r="10" spans="1:20" ht="10.5" customHeight="1">
      <c r="A10" s="443" t="s">
        <v>177</v>
      </c>
      <c r="B10" s="304"/>
      <c r="C10" s="304"/>
      <c r="D10" s="304"/>
      <c r="E10" s="304"/>
      <c r="F10" s="304"/>
      <c r="G10" s="304"/>
      <c r="H10" s="304"/>
      <c r="I10" s="304"/>
      <c r="J10" s="441" t="s">
        <v>231</v>
      </c>
      <c r="K10" s="442"/>
      <c r="L10" s="442"/>
      <c r="M10" s="442"/>
      <c r="N10" s="442"/>
      <c r="O10" s="442"/>
      <c r="P10" s="442"/>
      <c r="Q10" s="442"/>
      <c r="R10" s="442"/>
      <c r="S10" s="442"/>
      <c r="T10" s="17"/>
    </row>
    <row r="11" spans="1:20" ht="10.5" customHeight="1">
      <c r="A11" s="446" t="s">
        <v>178</v>
      </c>
      <c r="B11" s="446"/>
      <c r="C11" s="446"/>
      <c r="D11" s="446"/>
      <c r="E11" s="446"/>
      <c r="F11" s="446"/>
      <c r="G11" s="446"/>
      <c r="H11" s="446"/>
      <c r="I11" s="446"/>
      <c r="J11" s="523" t="s">
        <v>187</v>
      </c>
      <c r="K11" s="524"/>
      <c r="L11" s="524"/>
      <c r="M11" s="524"/>
      <c r="N11" s="524"/>
      <c r="O11" s="524"/>
      <c r="P11" s="524"/>
      <c r="Q11" s="524"/>
      <c r="R11" s="524"/>
      <c r="S11" s="524"/>
      <c r="T11" s="17"/>
    </row>
    <row r="12" spans="1:20" ht="10.5" customHeight="1">
      <c r="A12" s="443" t="s">
        <v>179</v>
      </c>
      <c r="B12" s="175"/>
      <c r="C12" s="175"/>
      <c r="D12" s="175"/>
      <c r="E12" s="175"/>
      <c r="F12" s="175"/>
      <c r="G12" s="175"/>
      <c r="H12" s="175"/>
      <c r="I12" s="12"/>
      <c r="J12" s="441" t="s">
        <v>188</v>
      </c>
      <c r="K12" s="442"/>
      <c r="L12" s="442"/>
      <c r="M12" s="442"/>
      <c r="N12" s="442"/>
      <c r="O12" s="442"/>
      <c r="P12" s="442"/>
      <c r="Q12" s="442"/>
      <c r="R12" s="442"/>
      <c r="S12" s="442"/>
      <c r="T12" s="17"/>
    </row>
    <row r="13" spans="1:20" ht="10.5" customHeight="1">
      <c r="A13" s="446" t="s">
        <v>232</v>
      </c>
      <c r="B13" s="175"/>
      <c r="C13" s="175"/>
      <c r="D13" s="175"/>
      <c r="E13" s="175"/>
      <c r="F13" s="175"/>
      <c r="G13" s="175"/>
      <c r="H13" s="175"/>
      <c r="I13" s="12"/>
      <c r="J13" s="441" t="s">
        <v>189</v>
      </c>
      <c r="K13" s="442"/>
      <c r="L13" s="442"/>
      <c r="M13" s="442"/>
      <c r="N13" s="442"/>
      <c r="O13" s="442"/>
      <c r="P13" s="442"/>
      <c r="Q13" s="442"/>
      <c r="R13" s="442"/>
      <c r="S13" s="442"/>
      <c r="T13" s="17"/>
    </row>
    <row r="14" spans="1:20" ht="10.5" customHeight="1" thickBot="1">
      <c r="A14" s="384" t="s">
        <v>180</v>
      </c>
      <c r="B14" s="175"/>
      <c r="C14" s="175"/>
      <c r="D14" s="175"/>
      <c r="E14" s="175"/>
      <c r="F14" s="175"/>
      <c r="G14" s="175"/>
      <c r="H14" s="175"/>
      <c r="I14" s="93"/>
      <c r="J14" s="441" t="s">
        <v>233</v>
      </c>
      <c r="K14" s="442"/>
      <c r="L14" s="442"/>
      <c r="M14" s="442"/>
      <c r="N14" s="442"/>
      <c r="O14" s="442"/>
      <c r="P14" s="442"/>
      <c r="Q14" s="442"/>
      <c r="R14" s="442"/>
      <c r="S14" s="442"/>
      <c r="T14" s="17"/>
    </row>
    <row r="15" spans="1:20" ht="10.5" customHeight="1">
      <c r="A15" s="443" t="s">
        <v>181</v>
      </c>
      <c r="B15" s="175"/>
      <c r="C15" s="175"/>
      <c r="D15" s="175"/>
      <c r="E15" s="175"/>
      <c r="F15" s="175"/>
      <c r="G15" s="175"/>
      <c r="H15" s="175"/>
      <c r="I15" s="93"/>
      <c r="J15" s="550" t="s">
        <v>190</v>
      </c>
      <c r="K15" s="551"/>
      <c r="L15" s="551"/>
      <c r="M15" s="551"/>
      <c r="N15" s="551"/>
      <c r="O15" s="552"/>
      <c r="P15" s="544"/>
      <c r="Q15" s="545"/>
      <c r="R15" s="546"/>
      <c r="S15" s="553"/>
      <c r="T15" s="17"/>
    </row>
    <row r="16" spans="1:20" ht="10.5" customHeight="1" thickBot="1">
      <c r="A16" s="446" t="s">
        <v>234</v>
      </c>
      <c r="B16" s="175"/>
      <c r="C16" s="175"/>
      <c r="D16" s="175"/>
      <c r="E16" s="175"/>
      <c r="F16" s="175"/>
      <c r="G16" s="175"/>
      <c r="H16" s="175"/>
      <c r="I16" s="93"/>
      <c r="J16" s="551"/>
      <c r="K16" s="551"/>
      <c r="L16" s="551"/>
      <c r="M16" s="551"/>
      <c r="N16" s="551"/>
      <c r="O16" s="552"/>
      <c r="P16" s="547"/>
      <c r="Q16" s="548"/>
      <c r="R16" s="549"/>
      <c r="S16" s="553"/>
      <c r="T16" s="17"/>
    </row>
    <row r="17" spans="1:20" ht="10.5" customHeight="1">
      <c r="A17" s="443" t="s">
        <v>182</v>
      </c>
      <c r="B17" s="175"/>
      <c r="C17" s="175"/>
      <c r="D17" s="175"/>
      <c r="E17" s="175"/>
      <c r="F17" s="175"/>
      <c r="G17" s="175"/>
      <c r="H17" s="175"/>
      <c r="I17" s="1"/>
      <c r="J17" s="542" t="s">
        <v>235</v>
      </c>
      <c r="K17" s="543"/>
      <c r="L17" s="543"/>
      <c r="M17" s="543"/>
      <c r="N17" s="150"/>
      <c r="O17" s="150"/>
      <c r="P17" s="150"/>
      <c r="Q17" s="150"/>
      <c r="R17" s="150"/>
      <c r="S17" s="150"/>
      <c r="T17" s="16"/>
    </row>
    <row r="18" spans="1:21" ht="10.5" customHeight="1" thickBot="1">
      <c r="A18" s="443" t="s">
        <v>183</v>
      </c>
      <c r="B18" s="175"/>
      <c r="C18" s="175"/>
      <c r="D18" s="175"/>
      <c r="E18" s="175"/>
      <c r="F18" s="175"/>
      <c r="G18" s="175"/>
      <c r="H18" s="490">
        <v>302</v>
      </c>
      <c r="I18" s="490"/>
      <c r="J18" s="543"/>
      <c r="K18" s="543"/>
      <c r="L18" s="543"/>
      <c r="M18" s="543"/>
      <c r="N18" s="21" t="s">
        <v>20</v>
      </c>
      <c r="O18" s="21" t="s">
        <v>21</v>
      </c>
      <c r="P18" s="536" t="s">
        <v>22</v>
      </c>
      <c r="Q18" s="536"/>
      <c r="R18" s="536"/>
      <c r="S18" s="536"/>
      <c r="T18" s="17"/>
      <c r="U18" s="18"/>
    </row>
    <row r="19" spans="1:21" ht="10.5" customHeight="1">
      <c r="A19" s="446"/>
      <c r="B19" s="446"/>
      <c r="C19" s="446"/>
      <c r="D19" s="446"/>
      <c r="E19" s="446"/>
      <c r="F19" s="446"/>
      <c r="G19" s="446"/>
      <c r="H19" s="446"/>
      <c r="I19" s="446"/>
      <c r="J19" s="543"/>
      <c r="K19" s="543"/>
      <c r="L19" s="543"/>
      <c r="M19" s="543"/>
      <c r="N19" s="508"/>
      <c r="O19" s="509"/>
      <c r="P19" s="509"/>
      <c r="Q19" s="509"/>
      <c r="R19" s="509"/>
      <c r="S19" s="510"/>
      <c r="T19" s="17"/>
      <c r="U19" s="18"/>
    </row>
    <row r="20" spans="1:21" ht="10.5" customHeight="1" thickBot="1">
      <c r="A20" s="446"/>
      <c r="B20" s="446"/>
      <c r="C20" s="446"/>
      <c r="D20" s="446"/>
      <c r="E20" s="446"/>
      <c r="F20" s="446"/>
      <c r="G20" s="446"/>
      <c r="H20" s="446"/>
      <c r="I20" s="446"/>
      <c r="J20" s="543"/>
      <c r="K20" s="543"/>
      <c r="L20" s="543"/>
      <c r="M20" s="543"/>
      <c r="N20" s="511"/>
      <c r="O20" s="512"/>
      <c r="P20" s="512"/>
      <c r="Q20" s="512"/>
      <c r="R20" s="512"/>
      <c r="S20" s="513"/>
      <c r="T20" s="17"/>
      <c r="U20" s="18"/>
    </row>
    <row r="21" spans="1:21" ht="37.5" customHeight="1">
      <c r="A21" s="446"/>
      <c r="B21" s="446"/>
      <c r="C21" s="446"/>
      <c r="D21" s="446"/>
      <c r="E21" s="446"/>
      <c r="F21" s="446"/>
      <c r="G21" s="446"/>
      <c r="H21" s="446"/>
      <c r="I21" s="446"/>
      <c r="J21" s="543"/>
      <c r="K21" s="543"/>
      <c r="L21" s="543"/>
      <c r="M21" s="543"/>
      <c r="N21" s="496"/>
      <c r="O21" s="497"/>
      <c r="P21" s="497"/>
      <c r="Q21" s="497"/>
      <c r="R21" s="497"/>
      <c r="S21" s="497"/>
      <c r="T21" s="17"/>
      <c r="U21" s="18"/>
    </row>
    <row r="22" spans="1:21" ht="10.5" customHeight="1" thickBot="1">
      <c r="A22" s="446" t="s">
        <v>43</v>
      </c>
      <c r="B22" s="446"/>
      <c r="C22" s="446"/>
      <c r="D22" s="446"/>
      <c r="E22" s="446"/>
      <c r="F22" s="446"/>
      <c r="G22" s="446"/>
      <c r="H22" s="13" t="s">
        <v>44</v>
      </c>
      <c r="I22" s="13"/>
      <c r="J22" s="13"/>
      <c r="K22" s="13"/>
      <c r="L22" s="13"/>
      <c r="M22" s="13"/>
      <c r="N22" s="446" t="s">
        <v>45</v>
      </c>
      <c r="O22" s="265"/>
      <c r="P22" s="265"/>
      <c r="Q22" s="265"/>
      <c r="R22" s="265"/>
      <c r="S22" s="265"/>
      <c r="T22" s="17"/>
      <c r="U22" s="18"/>
    </row>
    <row r="23" spans="1:20" ht="14.25" customHeight="1" thickBot="1">
      <c r="A23" s="498">
        <f>+1!A43:K43</f>
        <v>0</v>
      </c>
      <c r="B23" s="499"/>
      <c r="C23" s="499"/>
      <c r="D23" s="499"/>
      <c r="E23" s="499"/>
      <c r="F23" s="500"/>
      <c r="G23" s="2"/>
      <c r="H23" s="498">
        <f>+A23</f>
        <v>0</v>
      </c>
      <c r="I23" s="499"/>
      <c r="J23" s="499"/>
      <c r="K23" s="499"/>
      <c r="L23" s="500"/>
      <c r="M23" s="2"/>
      <c r="N23" s="498">
        <f>+POZ1!M21</f>
        <v>0</v>
      </c>
      <c r="O23" s="499"/>
      <c r="P23" s="499"/>
      <c r="Q23" s="499"/>
      <c r="R23" s="499"/>
      <c r="S23" s="500"/>
      <c r="T23" s="16"/>
    </row>
    <row r="24" spans="1:20" ht="3" customHeight="1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16"/>
    </row>
    <row r="25" spans="1:20" ht="10.5" customHeight="1">
      <c r="A25" s="446" t="s">
        <v>191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16"/>
    </row>
    <row r="26" spans="1:20" ht="3" customHeight="1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16"/>
    </row>
    <row r="27" spans="1:20" ht="45" customHeight="1" thickBot="1">
      <c r="A27" s="515" t="s">
        <v>61</v>
      </c>
      <c r="B27" s="363"/>
      <c r="C27" s="363"/>
      <c r="D27" s="153" t="s">
        <v>62</v>
      </c>
      <c r="E27" s="152"/>
      <c r="F27" s="151" t="s">
        <v>63</v>
      </c>
      <c r="G27" s="152"/>
      <c r="H27" s="151" t="s">
        <v>64</v>
      </c>
      <c r="I27" s="152"/>
      <c r="J27" s="151" t="s">
        <v>65</v>
      </c>
      <c r="K27" s="152"/>
      <c r="L27" s="151" t="s">
        <v>236</v>
      </c>
      <c r="M27" s="152"/>
      <c r="N27" s="515" t="s">
        <v>66</v>
      </c>
      <c r="O27" s="516"/>
      <c r="P27" s="152"/>
      <c r="Q27" s="152"/>
      <c r="R27" s="515" t="s">
        <v>237</v>
      </c>
      <c r="S27" s="516"/>
      <c r="T27" s="16"/>
    </row>
    <row r="28" spans="1:20" ht="15.75" customHeight="1" thickBot="1">
      <c r="A28" s="506"/>
      <c r="B28" s="507"/>
      <c r="C28" s="22"/>
      <c r="D28" s="39"/>
      <c r="E28" s="22"/>
      <c r="F28" s="39"/>
      <c r="G28" s="22"/>
      <c r="H28" s="4"/>
      <c r="I28" s="22"/>
      <c r="J28" s="4"/>
      <c r="K28" s="22"/>
      <c r="L28" s="41"/>
      <c r="M28" s="22"/>
      <c r="N28" s="398"/>
      <c r="O28" s="399"/>
      <c r="P28" s="22"/>
      <c r="Q28" s="22"/>
      <c r="R28" s="398"/>
      <c r="S28" s="399"/>
      <c r="T28" s="16"/>
    </row>
    <row r="29" spans="1:20" ht="3" customHeight="1" thickBot="1">
      <c r="A29" s="517"/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/>
      <c r="R29" s="517"/>
      <c r="S29" s="517"/>
      <c r="T29" s="16"/>
    </row>
    <row r="30" spans="1:20" ht="15.75" customHeight="1" thickBot="1">
      <c r="A30" s="506"/>
      <c r="B30" s="507"/>
      <c r="C30" s="22"/>
      <c r="D30" s="39"/>
      <c r="E30" s="22"/>
      <c r="F30" s="39"/>
      <c r="G30" s="22"/>
      <c r="H30" s="4"/>
      <c r="I30" s="22"/>
      <c r="J30" s="4"/>
      <c r="K30" s="22"/>
      <c r="L30" s="41"/>
      <c r="M30" s="22"/>
      <c r="N30" s="398"/>
      <c r="O30" s="399"/>
      <c r="P30" s="22"/>
      <c r="Q30" s="22"/>
      <c r="R30" s="398"/>
      <c r="S30" s="399"/>
      <c r="T30" s="16"/>
    </row>
    <row r="31" spans="1:20" ht="3" customHeight="1" thickBot="1">
      <c r="A31" s="517"/>
      <c r="B31" s="517"/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16"/>
    </row>
    <row r="32" spans="1:20" ht="15.75" customHeight="1" thickBot="1">
      <c r="A32" s="506"/>
      <c r="B32" s="507"/>
      <c r="C32" s="22"/>
      <c r="D32" s="39"/>
      <c r="E32" s="22"/>
      <c r="F32" s="39"/>
      <c r="G32" s="22"/>
      <c r="H32" s="4"/>
      <c r="I32" s="22"/>
      <c r="J32" s="4"/>
      <c r="K32" s="22"/>
      <c r="L32" s="41"/>
      <c r="M32" s="22"/>
      <c r="N32" s="398"/>
      <c r="O32" s="399"/>
      <c r="P32" s="22"/>
      <c r="Q32" s="22"/>
      <c r="R32" s="398"/>
      <c r="S32" s="399"/>
      <c r="T32" s="16"/>
    </row>
    <row r="33" spans="1:20" ht="3" customHeight="1" thickBot="1">
      <c r="A33" s="518"/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16"/>
    </row>
    <row r="34" spans="1:20" ht="15.75" customHeight="1" thickBot="1">
      <c r="A34" s="506"/>
      <c r="B34" s="507"/>
      <c r="C34" s="22"/>
      <c r="D34" s="39"/>
      <c r="E34" s="22"/>
      <c r="F34" s="39"/>
      <c r="G34" s="22"/>
      <c r="H34" s="4"/>
      <c r="I34" s="22"/>
      <c r="J34" s="20"/>
      <c r="K34" s="22"/>
      <c r="L34" s="41"/>
      <c r="M34" s="22"/>
      <c r="N34" s="514"/>
      <c r="O34" s="399"/>
      <c r="P34" s="22"/>
      <c r="Q34" s="22"/>
      <c r="R34" s="398"/>
      <c r="S34" s="399"/>
      <c r="T34" s="16"/>
    </row>
    <row r="35" spans="1:20" ht="3" customHeight="1" thickBo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16"/>
    </row>
    <row r="36" spans="1:20" ht="21" customHeight="1" thickBot="1">
      <c r="A36" s="504" t="s">
        <v>238</v>
      </c>
      <c r="B36" s="505"/>
      <c r="C36" s="505"/>
      <c r="D36" s="505"/>
      <c r="E36" s="505"/>
      <c r="F36" s="505"/>
      <c r="G36" s="505"/>
      <c r="H36" s="505"/>
      <c r="I36" s="505"/>
      <c r="J36" s="505"/>
      <c r="K36" s="23"/>
      <c r="L36" s="501">
        <f>+L34+L32+L30+L28</f>
        <v>0</v>
      </c>
      <c r="M36" s="502"/>
      <c r="N36" s="503"/>
      <c r="O36" s="446"/>
      <c r="P36" s="304"/>
      <c r="Q36" s="304"/>
      <c r="R36" s="304"/>
      <c r="S36" s="304"/>
      <c r="T36" s="16"/>
    </row>
    <row r="37" spans="1:20" ht="3" customHeight="1" thickBot="1">
      <c r="A37" s="4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16"/>
    </row>
    <row r="38" spans="1:20" ht="10.5" customHeight="1">
      <c r="A38" s="538" t="s">
        <v>239</v>
      </c>
      <c r="B38" s="539"/>
      <c r="C38" s="540"/>
      <c r="D38" s="540"/>
      <c r="E38" s="540"/>
      <c r="F38" s="541"/>
      <c r="G38" s="528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30"/>
      <c r="T38" s="16"/>
    </row>
    <row r="39" spans="1:19" s="24" customFormat="1" ht="30" customHeight="1" thickBot="1">
      <c r="A39" s="539"/>
      <c r="B39" s="539"/>
      <c r="C39" s="540"/>
      <c r="D39" s="540"/>
      <c r="E39" s="540"/>
      <c r="F39" s="541"/>
      <c r="G39" s="531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3"/>
    </row>
    <row r="40" spans="1:20" ht="3" customHeight="1" thickBot="1">
      <c r="A40" s="526"/>
      <c r="B40" s="267"/>
      <c r="C40" s="267"/>
      <c r="D40" s="267"/>
      <c r="E40" s="267"/>
      <c r="F40" s="26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17"/>
    </row>
    <row r="41" spans="1:20" ht="21.75" customHeight="1" thickBot="1">
      <c r="A41" s="110" t="s">
        <v>31</v>
      </c>
      <c r="B41" s="444" t="s">
        <v>143</v>
      </c>
      <c r="C41" s="444"/>
      <c r="D41" s="444"/>
      <c r="E41" s="444"/>
      <c r="F41" s="444"/>
      <c r="G41" s="444"/>
      <c r="H41" s="444"/>
      <c r="I41" s="444" t="s">
        <v>32</v>
      </c>
      <c r="J41" s="444"/>
      <c r="K41" s="444"/>
      <c r="L41" s="444"/>
      <c r="M41" s="439" t="s">
        <v>46</v>
      </c>
      <c r="N41" s="440"/>
      <c r="O41" s="444" t="s">
        <v>34</v>
      </c>
      <c r="P41" s="444"/>
      <c r="Q41" s="444"/>
      <c r="R41" s="444"/>
      <c r="S41" s="445"/>
      <c r="T41" s="17"/>
    </row>
    <row r="42" spans="1:20" ht="21.75" customHeight="1">
      <c r="A42" s="154">
        <v>309</v>
      </c>
      <c r="B42" s="425" t="s">
        <v>240</v>
      </c>
      <c r="C42" s="425"/>
      <c r="D42" s="425"/>
      <c r="E42" s="425"/>
      <c r="F42" s="425"/>
      <c r="G42" s="425"/>
      <c r="H42" s="425"/>
      <c r="I42" s="426">
        <f>+IF(OR(EXACT(F3,"R"),EXACT(F3,"S"),EXACT(F3,"T"),EXACT(F3,"U"),EXACT(F3,"V"),EXACT(F3,"Z")),+L36,0)</f>
        <v>0</v>
      </c>
      <c r="J42" s="426"/>
      <c r="K42" s="426"/>
      <c r="L42" s="426"/>
      <c r="M42" s="435" t="s">
        <v>226</v>
      </c>
      <c r="N42" s="436"/>
      <c r="O42" s="427"/>
      <c r="P42" s="428"/>
      <c r="Q42" s="428"/>
      <c r="R42" s="428"/>
      <c r="S42" s="429"/>
      <c r="T42" s="17"/>
    </row>
    <row r="43" spans="1:20" ht="21.75" customHeight="1" thickBot="1">
      <c r="A43" s="155">
        <v>310</v>
      </c>
      <c r="B43" s="430" t="s">
        <v>241</v>
      </c>
      <c r="C43" s="430"/>
      <c r="D43" s="430"/>
      <c r="E43" s="430"/>
      <c r="F43" s="430"/>
      <c r="G43" s="430"/>
      <c r="H43" s="430"/>
      <c r="I43" s="431">
        <f>+IF(I42&gt;0,1.2,0)</f>
        <v>0</v>
      </c>
      <c r="J43" s="431"/>
      <c r="K43" s="431"/>
      <c r="L43" s="431"/>
      <c r="M43" s="437"/>
      <c r="N43" s="438"/>
      <c r="O43" s="432"/>
      <c r="P43" s="433"/>
      <c r="Q43" s="433"/>
      <c r="R43" s="433"/>
      <c r="S43" s="434"/>
      <c r="T43" s="17"/>
    </row>
    <row r="44" spans="1:20" ht="33" customHeight="1">
      <c r="A44" s="111">
        <v>311</v>
      </c>
      <c r="B44" s="447" t="s">
        <v>242</v>
      </c>
      <c r="C44" s="447"/>
      <c r="D44" s="447"/>
      <c r="E44" s="447"/>
      <c r="F44" s="447"/>
      <c r="G44" s="447"/>
      <c r="H44" s="447"/>
      <c r="I44" s="448">
        <f>+CEILING(IF(I42&gt;0,+I43*I42,L36),1)</f>
        <v>0</v>
      </c>
      <c r="J44" s="448"/>
      <c r="K44" s="448"/>
      <c r="L44" s="448"/>
      <c r="M44" s="454" t="s">
        <v>226</v>
      </c>
      <c r="N44" s="455"/>
      <c r="O44" s="449"/>
      <c r="P44" s="450"/>
      <c r="Q44" s="450"/>
      <c r="R44" s="450"/>
      <c r="S44" s="451"/>
      <c r="T44" s="17"/>
    </row>
    <row r="45" spans="1:20" ht="18" customHeight="1">
      <c r="A45" s="34">
        <v>312</v>
      </c>
      <c r="B45" s="365" t="s">
        <v>47</v>
      </c>
      <c r="C45" s="365"/>
      <c r="D45" s="365"/>
      <c r="E45" s="365"/>
      <c r="F45" s="365"/>
      <c r="G45" s="365"/>
      <c r="H45" s="365"/>
      <c r="I45" s="452">
        <v>0</v>
      </c>
      <c r="J45" s="452"/>
      <c r="K45" s="452"/>
      <c r="L45" s="452"/>
      <c r="M45" s="456" t="s">
        <v>227</v>
      </c>
      <c r="N45" s="457"/>
      <c r="O45" s="453"/>
      <c r="P45" s="329"/>
      <c r="Q45" s="329"/>
      <c r="R45" s="329"/>
      <c r="S45" s="330"/>
      <c r="T45" s="17"/>
    </row>
    <row r="46" spans="1:20" ht="21.75" customHeight="1">
      <c r="A46" s="34">
        <v>313</v>
      </c>
      <c r="B46" s="365" t="s">
        <v>243</v>
      </c>
      <c r="C46" s="365"/>
      <c r="D46" s="365"/>
      <c r="E46" s="365"/>
      <c r="F46" s="365"/>
      <c r="G46" s="365"/>
      <c r="H46" s="365"/>
      <c r="I46" s="458">
        <v>0</v>
      </c>
      <c r="J46" s="458"/>
      <c r="K46" s="458"/>
      <c r="L46" s="458"/>
      <c r="M46" s="459"/>
      <c r="N46" s="457"/>
      <c r="O46" s="453"/>
      <c r="P46" s="329"/>
      <c r="Q46" s="329"/>
      <c r="R46" s="329"/>
      <c r="S46" s="330"/>
      <c r="T46" s="17"/>
    </row>
    <row r="47" spans="1:20" ht="21.75" customHeight="1">
      <c r="A47" s="34">
        <v>314</v>
      </c>
      <c r="B47" s="365" t="s">
        <v>193</v>
      </c>
      <c r="C47" s="365"/>
      <c r="D47" s="365"/>
      <c r="E47" s="365"/>
      <c r="F47" s="365"/>
      <c r="G47" s="365"/>
      <c r="H47" s="365"/>
      <c r="I47" s="356">
        <f>+I46*0.75</f>
        <v>0</v>
      </c>
      <c r="J47" s="356"/>
      <c r="K47" s="356"/>
      <c r="L47" s="356"/>
      <c r="M47" s="456" t="s">
        <v>35</v>
      </c>
      <c r="N47" s="457"/>
      <c r="O47" s="453"/>
      <c r="P47" s="329"/>
      <c r="Q47" s="329"/>
      <c r="R47" s="329"/>
      <c r="S47" s="330"/>
      <c r="T47" s="17"/>
    </row>
    <row r="48" spans="1:20" ht="21.75" customHeight="1">
      <c r="A48" s="34">
        <v>315</v>
      </c>
      <c r="B48" s="365" t="s">
        <v>244</v>
      </c>
      <c r="C48" s="365"/>
      <c r="D48" s="365"/>
      <c r="E48" s="365"/>
      <c r="F48" s="365"/>
      <c r="G48" s="365"/>
      <c r="H48" s="365"/>
      <c r="I48" s="407">
        <v>0</v>
      </c>
      <c r="J48" s="407"/>
      <c r="K48" s="407"/>
      <c r="L48" s="407"/>
      <c r="M48" s="459"/>
      <c r="N48" s="457"/>
      <c r="O48" s="453"/>
      <c r="P48" s="329"/>
      <c r="Q48" s="329"/>
      <c r="R48" s="329"/>
      <c r="S48" s="330"/>
      <c r="T48" s="17"/>
    </row>
    <row r="49" spans="1:20" ht="18" customHeight="1">
      <c r="A49" s="34">
        <v>316</v>
      </c>
      <c r="B49" s="365" t="s">
        <v>48</v>
      </c>
      <c r="C49" s="365"/>
      <c r="D49" s="365"/>
      <c r="E49" s="365"/>
      <c r="F49" s="365"/>
      <c r="G49" s="365"/>
      <c r="H49" s="365"/>
      <c r="I49" s="357">
        <f>+CEILING(+IF(I48&gt;0,I48*(I45+I47),I45+I47),0.01)</f>
        <v>0</v>
      </c>
      <c r="J49" s="357"/>
      <c r="K49" s="357"/>
      <c r="L49" s="357"/>
      <c r="M49" s="456" t="s">
        <v>227</v>
      </c>
      <c r="N49" s="457"/>
      <c r="O49" s="453"/>
      <c r="P49" s="329"/>
      <c r="Q49" s="329"/>
      <c r="R49" s="329"/>
      <c r="S49" s="330"/>
      <c r="T49" s="17"/>
    </row>
    <row r="50" spans="1:20" ht="18" customHeight="1">
      <c r="A50" s="34">
        <v>317</v>
      </c>
      <c r="B50" s="463" t="s">
        <v>194</v>
      </c>
      <c r="C50" s="463"/>
      <c r="D50" s="463"/>
      <c r="E50" s="463"/>
      <c r="F50" s="463"/>
      <c r="G50" s="463"/>
      <c r="H50" s="463"/>
      <c r="I50" s="464">
        <f>+CEILING(I49*I44,1)</f>
        <v>0</v>
      </c>
      <c r="J50" s="464"/>
      <c r="K50" s="464"/>
      <c r="L50" s="464"/>
      <c r="M50" s="461" t="s">
        <v>35</v>
      </c>
      <c r="N50" s="462"/>
      <c r="O50" s="453"/>
      <c r="P50" s="329"/>
      <c r="Q50" s="329"/>
      <c r="R50" s="329"/>
      <c r="S50" s="330"/>
      <c r="T50" s="17"/>
    </row>
    <row r="51" spans="1:20" ht="21.75" customHeight="1">
      <c r="A51" s="34">
        <v>318</v>
      </c>
      <c r="B51" s="365" t="s">
        <v>245</v>
      </c>
      <c r="C51" s="365"/>
      <c r="D51" s="365"/>
      <c r="E51" s="365"/>
      <c r="F51" s="365"/>
      <c r="G51" s="365"/>
      <c r="H51" s="365"/>
      <c r="I51" s="460">
        <v>0</v>
      </c>
      <c r="J51" s="460"/>
      <c r="K51" s="460"/>
      <c r="L51" s="460"/>
      <c r="M51" s="454" t="s">
        <v>226</v>
      </c>
      <c r="N51" s="455"/>
      <c r="O51" s="453"/>
      <c r="P51" s="329"/>
      <c r="Q51" s="329"/>
      <c r="R51" s="329"/>
      <c r="S51" s="330"/>
      <c r="T51" s="17"/>
    </row>
    <row r="52" spans="1:20" ht="21.75" customHeight="1">
      <c r="A52" s="34">
        <v>319</v>
      </c>
      <c r="B52" s="365" t="s">
        <v>246</v>
      </c>
      <c r="C52" s="365"/>
      <c r="D52" s="365"/>
      <c r="E52" s="365"/>
      <c r="F52" s="365"/>
      <c r="G52" s="365"/>
      <c r="H52" s="365"/>
      <c r="I52" s="458">
        <f>+CEILING(2*I51,1)</f>
        <v>0</v>
      </c>
      <c r="J52" s="458"/>
      <c r="K52" s="458"/>
      <c r="L52" s="458"/>
      <c r="M52" s="456" t="s">
        <v>35</v>
      </c>
      <c r="N52" s="457"/>
      <c r="O52" s="453"/>
      <c r="P52" s="329"/>
      <c r="Q52" s="329"/>
      <c r="R52" s="329"/>
      <c r="S52" s="330"/>
      <c r="T52" s="16"/>
    </row>
    <row r="53" spans="1:20" ht="21.75" customHeight="1">
      <c r="A53" s="34">
        <v>320</v>
      </c>
      <c r="B53" s="365" t="s">
        <v>195</v>
      </c>
      <c r="C53" s="365"/>
      <c r="D53" s="365"/>
      <c r="E53" s="365"/>
      <c r="F53" s="365"/>
      <c r="G53" s="365"/>
      <c r="H53" s="365"/>
      <c r="I53" s="452">
        <v>0</v>
      </c>
      <c r="J53" s="452"/>
      <c r="K53" s="452"/>
      <c r="L53" s="452"/>
      <c r="M53" s="459"/>
      <c r="N53" s="457"/>
      <c r="O53" s="453"/>
      <c r="P53" s="329"/>
      <c r="Q53" s="329"/>
      <c r="R53" s="329"/>
      <c r="S53" s="330"/>
      <c r="T53" s="16"/>
    </row>
    <row r="54" spans="1:20" ht="21.75" customHeight="1">
      <c r="A54" s="34">
        <v>321</v>
      </c>
      <c r="B54" s="492" t="s">
        <v>196</v>
      </c>
      <c r="C54" s="492"/>
      <c r="D54" s="492"/>
      <c r="E54" s="492"/>
      <c r="F54" s="492"/>
      <c r="G54" s="492"/>
      <c r="H54" s="492"/>
      <c r="I54" s="493">
        <f>+CEILING(I53*I50,0.01)</f>
        <v>0</v>
      </c>
      <c r="J54" s="493"/>
      <c r="K54" s="493"/>
      <c r="L54" s="493"/>
      <c r="M54" s="478" t="s">
        <v>35</v>
      </c>
      <c r="N54" s="479"/>
      <c r="O54" s="494"/>
      <c r="P54" s="494"/>
      <c r="Q54" s="494"/>
      <c r="R54" s="494"/>
      <c r="S54" s="495"/>
      <c r="T54" s="19"/>
    </row>
    <row r="55" spans="1:20" ht="21.75" customHeight="1" thickBot="1">
      <c r="A55" s="40">
        <v>322</v>
      </c>
      <c r="B55" s="467" t="s">
        <v>247</v>
      </c>
      <c r="C55" s="467"/>
      <c r="D55" s="467"/>
      <c r="E55" s="467"/>
      <c r="F55" s="467"/>
      <c r="G55" s="467"/>
      <c r="H55" s="467"/>
      <c r="I55" s="469">
        <f>+CEILING(I50+I52-I54,1)</f>
        <v>0</v>
      </c>
      <c r="J55" s="469"/>
      <c r="K55" s="469"/>
      <c r="L55" s="469"/>
      <c r="M55" s="470" t="s">
        <v>35</v>
      </c>
      <c r="N55" s="471"/>
      <c r="O55" s="482"/>
      <c r="P55" s="482"/>
      <c r="Q55" s="482"/>
      <c r="R55" s="482"/>
      <c r="S55" s="483"/>
      <c r="T55" s="19"/>
    </row>
    <row r="56" spans="1:20" ht="21.75" customHeight="1">
      <c r="A56" s="343">
        <v>323</v>
      </c>
      <c r="B56" s="322" t="s">
        <v>248</v>
      </c>
      <c r="C56" s="323"/>
      <c r="D56" s="323"/>
      <c r="E56" s="323"/>
      <c r="F56" s="323"/>
      <c r="G56" s="323"/>
      <c r="H56" s="159" t="s">
        <v>121</v>
      </c>
      <c r="I56" s="350">
        <v>0</v>
      </c>
      <c r="J56" s="350"/>
      <c r="K56" s="350"/>
      <c r="L56" s="350"/>
      <c r="M56" s="351"/>
      <c r="N56" s="352"/>
      <c r="O56" s="486"/>
      <c r="P56" s="486"/>
      <c r="Q56" s="486"/>
      <c r="R56" s="486"/>
      <c r="S56" s="487"/>
      <c r="T56" s="19"/>
    </row>
    <row r="57" spans="1:20" ht="21.75" customHeight="1" thickBot="1">
      <c r="A57" s="344"/>
      <c r="B57" s="324"/>
      <c r="C57" s="325"/>
      <c r="D57" s="325"/>
      <c r="E57" s="325"/>
      <c r="F57" s="325"/>
      <c r="G57" s="325"/>
      <c r="H57" s="160" t="s">
        <v>122</v>
      </c>
      <c r="I57" s="328">
        <v>0</v>
      </c>
      <c r="J57" s="328"/>
      <c r="K57" s="328"/>
      <c r="L57" s="328"/>
      <c r="M57" s="347"/>
      <c r="N57" s="347"/>
      <c r="O57" s="488"/>
      <c r="P57" s="488"/>
      <c r="Q57" s="488"/>
      <c r="R57" s="488"/>
      <c r="S57" s="489"/>
      <c r="T57" s="19"/>
    </row>
    <row r="58" spans="1:20" ht="21.75" customHeight="1" thickBot="1">
      <c r="A58" s="95">
        <v>324</v>
      </c>
      <c r="B58" s="475" t="s">
        <v>249</v>
      </c>
      <c r="C58" s="475"/>
      <c r="D58" s="475"/>
      <c r="E58" s="475"/>
      <c r="F58" s="475"/>
      <c r="G58" s="475"/>
      <c r="H58" s="475"/>
      <c r="I58" s="346">
        <f>+IF(I56=0,I55,CEILING(+I55*I56/I57,1))</f>
        <v>0</v>
      </c>
      <c r="J58" s="346"/>
      <c r="K58" s="346"/>
      <c r="L58" s="346"/>
      <c r="M58" s="465" t="s">
        <v>35</v>
      </c>
      <c r="N58" s="466"/>
      <c r="O58" s="534"/>
      <c r="P58" s="534"/>
      <c r="Q58" s="534"/>
      <c r="R58" s="534"/>
      <c r="S58" s="535"/>
      <c r="T58" s="19"/>
    </row>
    <row r="59" spans="1:20" ht="18" customHeight="1" thickBot="1">
      <c r="A59" s="96">
        <v>325</v>
      </c>
      <c r="B59" s="468" t="s">
        <v>69</v>
      </c>
      <c r="C59" s="468"/>
      <c r="D59" s="468"/>
      <c r="E59" s="468"/>
      <c r="F59" s="468"/>
      <c r="G59" s="468"/>
      <c r="H59" s="468"/>
      <c r="I59" s="472">
        <v>0</v>
      </c>
      <c r="J59" s="472"/>
      <c r="K59" s="472"/>
      <c r="L59" s="472"/>
      <c r="M59" s="473"/>
      <c r="N59" s="474"/>
      <c r="O59" s="484"/>
      <c r="P59" s="484"/>
      <c r="Q59" s="484"/>
      <c r="R59" s="484"/>
      <c r="S59" s="485"/>
      <c r="T59" s="19"/>
    </row>
    <row r="60" spans="1:19" ht="21.75" customHeight="1" thickBot="1">
      <c r="A60" s="97">
        <v>326</v>
      </c>
      <c r="B60" s="331" t="s">
        <v>269</v>
      </c>
      <c r="C60" s="476"/>
      <c r="D60" s="476"/>
      <c r="E60" s="476"/>
      <c r="F60" s="476"/>
      <c r="G60" s="476"/>
      <c r="H60" s="476"/>
      <c r="I60" s="332">
        <f>+IF(I59=0,I58,+I58*I59)</f>
        <v>0</v>
      </c>
      <c r="J60" s="332"/>
      <c r="K60" s="332"/>
      <c r="L60" s="332"/>
      <c r="M60" s="480" t="s">
        <v>35</v>
      </c>
      <c r="N60" s="481"/>
      <c r="O60" s="334"/>
      <c r="P60" s="334"/>
      <c r="Q60" s="334"/>
      <c r="R60" s="334"/>
      <c r="S60" s="477"/>
    </row>
    <row r="61" spans="1:19" ht="12.75" thickBot="1">
      <c r="A61" s="491">
        <v>3</v>
      </c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</row>
  </sheetData>
  <sheetProtection password="EF65" sheet="1" objects="1" scenarios="1"/>
  <mergeCells count="155">
    <mergeCell ref="A38:F39"/>
    <mergeCell ref="N3:R3"/>
    <mergeCell ref="G3:M3"/>
    <mergeCell ref="J17:M21"/>
    <mergeCell ref="J13:S13"/>
    <mergeCell ref="J14:S14"/>
    <mergeCell ref="P15:R16"/>
    <mergeCell ref="J15:O16"/>
    <mergeCell ref="S15:S16"/>
    <mergeCell ref="A4:S4"/>
    <mergeCell ref="A5:I5"/>
    <mergeCell ref="A6:I6"/>
    <mergeCell ref="A7:I7"/>
    <mergeCell ref="J6:S6"/>
    <mergeCell ref="J7:S7"/>
    <mergeCell ref="J11:S11"/>
    <mergeCell ref="J5:S5"/>
    <mergeCell ref="J12:S12"/>
    <mergeCell ref="A11:I11"/>
    <mergeCell ref="A14:H14"/>
    <mergeCell ref="A17:H17"/>
    <mergeCell ref="A24:S24"/>
    <mergeCell ref="O58:S58"/>
    <mergeCell ref="P18:S18"/>
    <mergeCell ref="M57:N57"/>
    <mergeCell ref="A56:A57"/>
    <mergeCell ref="B56:G57"/>
    <mergeCell ref="I56:L56"/>
    <mergeCell ref="A40:S40"/>
    <mergeCell ref="G38:S39"/>
    <mergeCell ref="N30:O30"/>
    <mergeCell ref="A27:C27"/>
    <mergeCell ref="A28:B28"/>
    <mergeCell ref="A30:B30"/>
    <mergeCell ref="A29:S29"/>
    <mergeCell ref="R28:S28"/>
    <mergeCell ref="R30:S30"/>
    <mergeCell ref="A1:M1"/>
    <mergeCell ref="A3:E3"/>
    <mergeCell ref="J9:S9"/>
    <mergeCell ref="A16:H16"/>
    <mergeCell ref="A9:I9"/>
    <mergeCell ref="N1:R1"/>
    <mergeCell ref="A8:H8"/>
    <mergeCell ref="A12:H12"/>
    <mergeCell ref="A13:H13"/>
    <mergeCell ref="A15:H15"/>
    <mergeCell ref="N19:S20"/>
    <mergeCell ref="O36:S36"/>
    <mergeCell ref="A32:B32"/>
    <mergeCell ref="N32:O32"/>
    <mergeCell ref="N34:O34"/>
    <mergeCell ref="A26:S26"/>
    <mergeCell ref="N27:O27"/>
    <mergeCell ref="R27:S27"/>
    <mergeCell ref="A31:S31"/>
    <mergeCell ref="A33:S33"/>
    <mergeCell ref="A23:F23"/>
    <mergeCell ref="H23:L23"/>
    <mergeCell ref="N23:S23"/>
    <mergeCell ref="A37:S37"/>
    <mergeCell ref="L36:N36"/>
    <mergeCell ref="A35:S35"/>
    <mergeCell ref="A36:J36"/>
    <mergeCell ref="R32:S32"/>
    <mergeCell ref="R34:S34"/>
    <mergeCell ref="A34:B34"/>
    <mergeCell ref="H18:I18"/>
    <mergeCell ref="A61:S61"/>
    <mergeCell ref="A2:S2"/>
    <mergeCell ref="B54:H54"/>
    <mergeCell ref="I54:L54"/>
    <mergeCell ref="O54:S54"/>
    <mergeCell ref="A25:S25"/>
    <mergeCell ref="N21:S21"/>
    <mergeCell ref="A19:I21"/>
    <mergeCell ref="A22:G22"/>
    <mergeCell ref="B60:H60"/>
    <mergeCell ref="I60:L60"/>
    <mergeCell ref="O60:S60"/>
    <mergeCell ref="M54:N54"/>
    <mergeCell ref="M60:N60"/>
    <mergeCell ref="O55:S55"/>
    <mergeCell ref="O59:S59"/>
    <mergeCell ref="O56:S56"/>
    <mergeCell ref="O57:S57"/>
    <mergeCell ref="I58:L58"/>
    <mergeCell ref="M58:N58"/>
    <mergeCell ref="B55:H55"/>
    <mergeCell ref="B59:H59"/>
    <mergeCell ref="I55:L55"/>
    <mergeCell ref="M55:N55"/>
    <mergeCell ref="I59:L59"/>
    <mergeCell ref="M59:N59"/>
    <mergeCell ref="B58:H58"/>
    <mergeCell ref="M56:N56"/>
    <mergeCell ref="I57:L57"/>
    <mergeCell ref="O52:S52"/>
    <mergeCell ref="B53:H53"/>
    <mergeCell ref="I53:L53"/>
    <mergeCell ref="O53:S53"/>
    <mergeCell ref="M52:N52"/>
    <mergeCell ref="M53:N53"/>
    <mergeCell ref="B52:H52"/>
    <mergeCell ref="I52:L52"/>
    <mergeCell ref="O50:S50"/>
    <mergeCell ref="B51:H51"/>
    <mergeCell ref="I51:L51"/>
    <mergeCell ref="O51:S51"/>
    <mergeCell ref="M50:N50"/>
    <mergeCell ref="M51:N51"/>
    <mergeCell ref="B50:H50"/>
    <mergeCell ref="I50:L50"/>
    <mergeCell ref="B48:H48"/>
    <mergeCell ref="I48:L48"/>
    <mergeCell ref="O48:S48"/>
    <mergeCell ref="B49:H49"/>
    <mergeCell ref="I49:L49"/>
    <mergeCell ref="O49:S49"/>
    <mergeCell ref="M48:N48"/>
    <mergeCell ref="M49:N49"/>
    <mergeCell ref="B46:H46"/>
    <mergeCell ref="I46:L46"/>
    <mergeCell ref="O46:S46"/>
    <mergeCell ref="B47:H47"/>
    <mergeCell ref="I47:L47"/>
    <mergeCell ref="O47:S47"/>
    <mergeCell ref="M46:N46"/>
    <mergeCell ref="M47:N47"/>
    <mergeCell ref="B44:H44"/>
    <mergeCell ref="I44:L44"/>
    <mergeCell ref="O44:S44"/>
    <mergeCell ref="B45:H45"/>
    <mergeCell ref="I45:L45"/>
    <mergeCell ref="O45:S45"/>
    <mergeCell ref="M44:N44"/>
    <mergeCell ref="M45:N45"/>
    <mergeCell ref="M41:N41"/>
    <mergeCell ref="J8:S8"/>
    <mergeCell ref="A10:I10"/>
    <mergeCell ref="J10:S10"/>
    <mergeCell ref="B41:H41"/>
    <mergeCell ref="I41:L41"/>
    <mergeCell ref="O41:S41"/>
    <mergeCell ref="N22:S22"/>
    <mergeCell ref="N28:O28"/>
    <mergeCell ref="A18:G18"/>
    <mergeCell ref="B42:H42"/>
    <mergeCell ref="I42:L42"/>
    <mergeCell ref="O42:S42"/>
    <mergeCell ref="B43:H43"/>
    <mergeCell ref="I43:L43"/>
    <mergeCell ref="O43:S43"/>
    <mergeCell ref="M42:N42"/>
    <mergeCell ref="M43:N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1">
      <selection activeCell="D6" sqref="D6:H6"/>
    </sheetView>
  </sheetViews>
  <sheetFormatPr defaultColWidth="9.140625" defaultRowHeight="12.75"/>
  <cols>
    <col min="1" max="1" width="3.7109375" style="25" customWidth="1"/>
    <col min="2" max="2" width="31.7109375" style="25" customWidth="1"/>
    <col min="3" max="3" width="6.7109375" style="25" customWidth="1"/>
    <col min="4" max="5" width="7.7109375" style="25" customWidth="1"/>
    <col min="6" max="6" width="3.00390625" style="25" customWidth="1"/>
    <col min="7" max="7" width="0.85546875" style="25" customWidth="1"/>
    <col min="8" max="8" width="8.7109375" style="25" customWidth="1"/>
    <col min="9" max="9" width="3.7109375" style="25" customWidth="1"/>
    <col min="10" max="10" width="8.7109375" style="25" customWidth="1"/>
    <col min="11" max="11" width="10.7109375" style="25" customWidth="1"/>
    <col min="12" max="12" width="8.7109375" style="25" customWidth="1"/>
    <col min="13" max="13" width="3.7109375" style="25" customWidth="1"/>
    <col min="14" max="16384" width="9.140625" style="25" customWidth="1"/>
  </cols>
  <sheetData>
    <row r="1" spans="1:13" ht="12.75">
      <c r="A1" s="377" t="s">
        <v>199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2" spans="1:13" ht="18" customHeight="1">
      <c r="A2" s="520" t="s">
        <v>197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13" ht="12" customHeight="1">
      <c r="A3" s="555" t="s">
        <v>123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</row>
    <row r="4" spans="1:13" ht="12" customHeight="1" thickBot="1">
      <c r="A4" s="555" t="s">
        <v>124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</row>
    <row r="5" spans="1:13" ht="21.75" customHeight="1" thickBot="1">
      <c r="A5" s="35" t="s">
        <v>31</v>
      </c>
      <c r="B5" s="556"/>
      <c r="C5" s="557"/>
      <c r="D5" s="558" t="s">
        <v>32</v>
      </c>
      <c r="E5" s="559"/>
      <c r="F5" s="559"/>
      <c r="G5" s="559"/>
      <c r="H5" s="559"/>
      <c r="I5" s="559"/>
      <c r="J5" s="558" t="s">
        <v>34</v>
      </c>
      <c r="K5" s="559"/>
      <c r="L5" s="559"/>
      <c r="M5" s="560"/>
    </row>
    <row r="6" spans="1:13" ht="21.75" customHeight="1">
      <c r="A6" s="98">
        <v>401</v>
      </c>
      <c r="B6" s="561" t="s">
        <v>125</v>
      </c>
      <c r="C6" s="561"/>
      <c r="D6" s="562">
        <f>IF(+POZ1!H60&gt;0,MAX(POZ1!H60,50),0)</f>
        <v>0</v>
      </c>
      <c r="E6" s="563"/>
      <c r="F6" s="563"/>
      <c r="G6" s="563"/>
      <c r="H6" s="564"/>
      <c r="I6" s="99" t="s">
        <v>35</v>
      </c>
      <c r="J6" s="565"/>
      <c r="K6" s="566"/>
      <c r="L6" s="567"/>
      <c r="M6" s="100" t="s">
        <v>35</v>
      </c>
    </row>
    <row r="7" spans="1:13" ht="21.75" customHeight="1" thickBot="1">
      <c r="A7" s="101">
        <v>402</v>
      </c>
      <c r="B7" s="568" t="s">
        <v>198</v>
      </c>
      <c r="C7" s="568"/>
      <c r="D7" s="569">
        <f>+IF(STA1!I60&gt;0,MAX(STA1!I60,50),0)</f>
        <v>0</v>
      </c>
      <c r="E7" s="570"/>
      <c r="F7" s="570"/>
      <c r="G7" s="570"/>
      <c r="H7" s="571"/>
      <c r="I7" s="102" t="s">
        <v>35</v>
      </c>
      <c r="J7" s="572"/>
      <c r="K7" s="573"/>
      <c r="L7" s="574"/>
      <c r="M7" s="103" t="s">
        <v>35</v>
      </c>
    </row>
    <row r="8" spans="1:13" ht="21.75" customHeight="1" thickBot="1">
      <c r="A8" s="36">
        <v>403</v>
      </c>
      <c r="B8" s="575" t="s">
        <v>250</v>
      </c>
      <c r="C8" s="575"/>
      <c r="D8" s="576">
        <f>+D7+D6</f>
        <v>0</v>
      </c>
      <c r="E8" s="577"/>
      <c r="F8" s="577"/>
      <c r="G8" s="577"/>
      <c r="H8" s="578"/>
      <c r="I8" s="38" t="s">
        <v>35</v>
      </c>
      <c r="J8" s="579"/>
      <c r="K8" s="225"/>
      <c r="L8" s="580"/>
      <c r="M8" s="37" t="s">
        <v>35</v>
      </c>
    </row>
    <row r="9" spans="1:13" ht="12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</row>
    <row r="10" spans="1:13" ht="12" customHeight="1">
      <c r="A10" s="520" t="s">
        <v>126</v>
      </c>
      <c r="B10" s="520"/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</row>
    <row r="11" spans="1:13" ht="12" customHeight="1" thickBot="1">
      <c r="A11" s="555" t="s">
        <v>127</v>
      </c>
      <c r="B11" s="555"/>
      <c r="C11" s="555"/>
      <c r="D11" s="555"/>
      <c r="E11" s="555"/>
      <c r="F11" s="555"/>
      <c r="G11" s="555"/>
      <c r="H11" s="555"/>
      <c r="I11" s="555"/>
      <c r="J11" s="555"/>
      <c r="K11" s="555"/>
      <c r="L11" s="555"/>
      <c r="M11" s="555"/>
    </row>
    <row r="12" spans="1:13" ht="21.75" customHeight="1" thickBot="1">
      <c r="A12" s="35" t="s">
        <v>31</v>
      </c>
      <c r="B12" s="556"/>
      <c r="C12" s="557"/>
      <c r="D12" s="558" t="s">
        <v>32</v>
      </c>
      <c r="E12" s="559"/>
      <c r="F12" s="559"/>
      <c r="G12" s="559"/>
      <c r="H12" s="559"/>
      <c r="I12" s="559"/>
      <c r="J12" s="558" t="s">
        <v>34</v>
      </c>
      <c r="K12" s="559"/>
      <c r="L12" s="559"/>
      <c r="M12" s="560"/>
    </row>
    <row r="13" spans="1:13" ht="21.75" customHeight="1">
      <c r="A13" s="98">
        <v>404</v>
      </c>
      <c r="B13" s="561" t="s">
        <v>128</v>
      </c>
      <c r="C13" s="561"/>
      <c r="D13" s="562">
        <v>0</v>
      </c>
      <c r="E13" s="563"/>
      <c r="F13" s="563"/>
      <c r="G13" s="563"/>
      <c r="H13" s="564"/>
      <c r="I13" s="99" t="s">
        <v>35</v>
      </c>
      <c r="J13" s="565"/>
      <c r="K13" s="566"/>
      <c r="L13" s="567"/>
      <c r="M13" s="100" t="s">
        <v>35</v>
      </c>
    </row>
    <row r="14" spans="1:13" ht="21.75" customHeight="1" thickBot="1">
      <c r="A14" s="104">
        <v>405</v>
      </c>
      <c r="B14" s="582" t="s">
        <v>251</v>
      </c>
      <c r="C14" s="582"/>
      <c r="D14" s="583">
        <f>+IF(OR(EXACT("X",1!L16),EXACT("x",1!L16)),+4!D8-4!D13,0)</f>
        <v>0</v>
      </c>
      <c r="E14" s="584"/>
      <c r="F14" s="584"/>
      <c r="G14" s="584"/>
      <c r="H14" s="585"/>
      <c r="I14" s="105" t="s">
        <v>35</v>
      </c>
      <c r="J14" s="572"/>
      <c r="K14" s="573"/>
      <c r="L14" s="574"/>
      <c r="M14" s="106" t="s">
        <v>35</v>
      </c>
    </row>
    <row r="15" spans="1:13" ht="12" customHeight="1" thickBot="1">
      <c r="A15" s="555"/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</row>
    <row r="16" spans="1:13" ht="21" customHeight="1" thickBot="1">
      <c r="A16" s="246" t="s">
        <v>129</v>
      </c>
      <c r="B16" s="586"/>
      <c r="C16" s="238" t="str">
        <f>+CONCATENATE(ZAKL_DATA!D30," ",ZAKL_DATA!D31," ",ZAKL_DATA!D32)</f>
        <v>  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1:13" ht="7.5" customHeight="1" thickBot="1">
      <c r="A17" s="446"/>
      <c r="B17" s="446"/>
      <c r="C17" s="446"/>
      <c r="D17" s="446"/>
      <c r="E17" s="446"/>
      <c r="F17" s="175"/>
      <c r="G17" s="175"/>
      <c r="H17" s="175"/>
      <c r="I17" s="175"/>
      <c r="J17" s="175"/>
      <c r="K17" s="175"/>
      <c r="L17" s="175"/>
      <c r="M17" s="175"/>
    </row>
    <row r="18" spans="1:13" ht="18" customHeight="1" thickBot="1">
      <c r="A18" s="246" t="s">
        <v>130</v>
      </c>
      <c r="B18" s="586"/>
      <c r="C18" s="587">
        <f>+CONCATENATE(ZAKL_DATA!D33)</f>
      </c>
      <c r="D18" s="588"/>
      <c r="E18" s="589"/>
      <c r="F18" s="590" t="s">
        <v>270</v>
      </c>
      <c r="G18" s="591"/>
      <c r="H18" s="591"/>
      <c r="I18" s="592">
        <f>+CONCATENATE(ZAKL_DATA!D35)</f>
      </c>
      <c r="J18" s="222"/>
      <c r="K18" s="222"/>
      <c r="L18" s="222"/>
      <c r="M18" s="223"/>
    </row>
    <row r="19" spans="1:13" ht="15" customHeight="1" thickBot="1">
      <c r="A19" s="598"/>
      <c r="B19" s="598"/>
      <c r="C19" s="598"/>
      <c r="D19" s="598"/>
      <c r="E19" s="598"/>
      <c r="F19" s="599"/>
      <c r="G19" s="599"/>
      <c r="H19" s="599"/>
      <c r="I19" s="599"/>
      <c r="J19" s="599"/>
      <c r="K19" s="599"/>
      <c r="L19" s="599"/>
      <c r="M19" s="599"/>
    </row>
    <row r="20" spans="1:13" ht="30" customHeight="1" thickBot="1">
      <c r="A20" s="600" t="s">
        <v>271</v>
      </c>
      <c r="B20" s="600"/>
      <c r="C20" s="600"/>
      <c r="D20" s="601"/>
      <c r="E20" s="601"/>
      <c r="F20" s="601"/>
      <c r="G20" s="601"/>
      <c r="H20" s="601"/>
      <c r="I20" s="601"/>
      <c r="J20" s="601"/>
      <c r="K20" s="601"/>
      <c r="L20" s="601"/>
      <c r="M20" s="601"/>
    </row>
    <row r="21" spans="1:13" ht="18" customHeight="1">
      <c r="A21" s="602" t="s">
        <v>272</v>
      </c>
      <c r="B21" s="603"/>
      <c r="C21" s="192"/>
      <c r="D21" s="604" t="s">
        <v>273</v>
      </c>
      <c r="E21" s="192"/>
      <c r="F21" s="192"/>
      <c r="G21" s="192"/>
      <c r="H21" s="192"/>
      <c r="I21" s="192"/>
      <c r="J21" s="192"/>
      <c r="K21" s="192"/>
      <c r="L21" s="192"/>
      <c r="M21" s="605"/>
    </row>
    <row r="22" spans="1:13" ht="18" customHeight="1">
      <c r="A22" s="107"/>
      <c r="B22" s="108"/>
      <c r="C22" s="108"/>
      <c r="D22" s="112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2" customHeight="1">
      <c r="A23" s="593" t="s">
        <v>131</v>
      </c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230"/>
    </row>
    <row r="24" spans="1:13" ht="18" customHeight="1">
      <c r="A24" s="595" t="str">
        <f>+CONCATENATE(ZAKL_DATA!D20," ",ZAKL_DATA!D21," ",ZAKL_DATA!D22)</f>
        <v>  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7"/>
    </row>
    <row r="25" spans="1:13" ht="12" customHeight="1">
      <c r="A25" s="593" t="s">
        <v>132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230"/>
    </row>
    <row r="26" spans="1:13" ht="18" customHeight="1">
      <c r="A26" s="595"/>
      <c r="B26" s="596"/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7"/>
    </row>
    <row r="27" spans="1:13" ht="12" customHeight="1">
      <c r="A27" s="606" t="s">
        <v>252</v>
      </c>
      <c r="B27" s="607"/>
      <c r="C27" s="607"/>
      <c r="D27" s="607"/>
      <c r="E27" s="607"/>
      <c r="F27" s="607"/>
      <c r="G27" s="608"/>
      <c r="H27" s="609"/>
      <c r="I27" s="609"/>
      <c r="J27" s="609"/>
      <c r="K27" s="609"/>
      <c r="L27" s="609"/>
      <c r="M27" s="610"/>
    </row>
    <row r="28" spans="1:13" ht="12" customHeight="1">
      <c r="A28" s="611" t="s">
        <v>253</v>
      </c>
      <c r="B28" s="522"/>
      <c r="C28" s="522"/>
      <c r="D28" s="522"/>
      <c r="E28" s="522"/>
      <c r="F28" s="522"/>
      <c r="G28" s="612"/>
      <c r="H28" s="594"/>
      <c r="I28" s="594"/>
      <c r="J28" s="594"/>
      <c r="K28" s="594"/>
      <c r="L28" s="594"/>
      <c r="M28" s="230"/>
    </row>
    <row r="29" spans="1:13" ht="12" customHeight="1">
      <c r="A29" s="593" t="s">
        <v>133</v>
      </c>
      <c r="B29" s="522"/>
      <c r="C29" s="522"/>
      <c r="D29" s="522"/>
      <c r="E29" s="522"/>
      <c r="F29" s="522"/>
      <c r="G29" s="612"/>
      <c r="H29" s="594"/>
      <c r="I29" s="594"/>
      <c r="J29" s="594"/>
      <c r="K29" s="594"/>
      <c r="L29" s="594"/>
      <c r="M29" s="230"/>
    </row>
    <row r="30" spans="1:13" ht="18" customHeight="1">
      <c r="A30" s="613" t="str">
        <f>+CONCATENATE(ZAKL_DATA!D14," ",ZAKL_DATA!D15," ",ZAKL_DATA!D16," - ",ZAKL_DATA!D17)</f>
        <v>   - </v>
      </c>
      <c r="B30" s="614"/>
      <c r="C30" s="614"/>
      <c r="D30" s="614"/>
      <c r="E30" s="614"/>
      <c r="F30" s="614"/>
      <c r="G30" s="615"/>
      <c r="H30" s="615"/>
      <c r="I30" s="615"/>
      <c r="J30" s="615"/>
      <c r="K30" s="615"/>
      <c r="L30" s="615"/>
      <c r="M30" s="616"/>
    </row>
    <row r="31" spans="1:13" ht="6" customHeight="1" thickBot="1">
      <c r="A31" s="617"/>
      <c r="B31" s="205"/>
      <c r="C31" s="205"/>
      <c r="D31" s="205"/>
      <c r="E31" s="205"/>
      <c r="F31" s="205"/>
      <c r="G31" s="618"/>
      <c r="H31" s="599"/>
      <c r="I31" s="599"/>
      <c r="J31" s="599"/>
      <c r="K31" s="599"/>
      <c r="L31" s="599"/>
      <c r="M31" s="619"/>
    </row>
    <row r="32" spans="1:13" ht="18" customHeight="1" thickBot="1">
      <c r="A32" s="620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</row>
    <row r="33" spans="1:13" ht="18" customHeight="1">
      <c r="A33" s="622" t="s">
        <v>134</v>
      </c>
      <c r="B33" s="621"/>
      <c r="C33" s="621"/>
      <c r="D33" s="621"/>
      <c r="E33" s="621"/>
      <c r="F33" s="621"/>
      <c r="G33" s="621"/>
      <c r="H33" s="621"/>
      <c r="I33" s="621"/>
      <c r="J33" s="623" t="s">
        <v>135</v>
      </c>
      <c r="K33" s="623"/>
      <c r="L33" s="623"/>
      <c r="M33" s="625"/>
    </row>
    <row r="34" spans="1:13" ht="18" customHeight="1">
      <c r="A34" s="626" t="s">
        <v>49</v>
      </c>
      <c r="B34" s="627"/>
      <c r="C34" s="628" t="s">
        <v>136</v>
      </c>
      <c r="D34" s="175"/>
      <c r="E34" s="175"/>
      <c r="F34" s="175"/>
      <c r="G34" s="175"/>
      <c r="H34" s="175"/>
      <c r="I34" s="175"/>
      <c r="J34" s="624"/>
      <c r="K34" s="624"/>
      <c r="L34" s="624"/>
      <c r="M34" s="525"/>
    </row>
    <row r="35" spans="1:13" ht="12" customHeight="1">
      <c r="A35" s="629">
        <f ca="1">+TODAY()</f>
        <v>43104</v>
      </c>
      <c r="B35" s="630"/>
      <c r="C35" s="175"/>
      <c r="D35" s="175"/>
      <c r="E35" s="175"/>
      <c r="F35" s="175"/>
      <c r="G35" s="175"/>
      <c r="H35" s="175"/>
      <c r="I35" s="175"/>
      <c r="J35" s="633"/>
      <c r="K35" s="634"/>
      <c r="L35" s="635"/>
      <c r="M35" s="525"/>
    </row>
    <row r="36" spans="1:13" ht="12.75">
      <c r="A36" s="631"/>
      <c r="B36" s="632"/>
      <c r="C36" s="175"/>
      <c r="D36" s="175"/>
      <c r="E36" s="175"/>
      <c r="F36" s="175"/>
      <c r="G36" s="175"/>
      <c r="H36" s="175"/>
      <c r="I36" s="175"/>
      <c r="J36" s="636"/>
      <c r="K36" s="637"/>
      <c r="L36" s="638"/>
      <c r="M36" s="525"/>
    </row>
    <row r="37" spans="1:13" ht="12" customHeight="1">
      <c r="A37" s="642"/>
      <c r="B37" s="643"/>
      <c r="C37" s="175"/>
      <c r="D37" s="175"/>
      <c r="E37" s="175"/>
      <c r="F37" s="175"/>
      <c r="G37" s="175"/>
      <c r="H37" s="175"/>
      <c r="I37" s="175"/>
      <c r="J37" s="636"/>
      <c r="K37" s="637"/>
      <c r="L37" s="638"/>
      <c r="M37" s="525"/>
    </row>
    <row r="38" spans="1:13" ht="12" customHeight="1">
      <c r="A38" s="423"/>
      <c r="B38" s="175"/>
      <c r="C38" s="175"/>
      <c r="D38" s="175"/>
      <c r="E38" s="175"/>
      <c r="F38" s="175"/>
      <c r="G38" s="175"/>
      <c r="H38" s="175"/>
      <c r="I38" s="175"/>
      <c r="J38" s="636"/>
      <c r="K38" s="637"/>
      <c r="L38" s="638"/>
      <c r="M38" s="525"/>
    </row>
    <row r="39" spans="1:13" ht="12.75">
      <c r="A39" s="423"/>
      <c r="B39" s="175"/>
      <c r="C39" s="175"/>
      <c r="D39" s="175"/>
      <c r="E39" s="175"/>
      <c r="F39" s="175"/>
      <c r="G39" s="175"/>
      <c r="H39" s="175"/>
      <c r="I39" s="175"/>
      <c r="J39" s="636"/>
      <c r="K39" s="637"/>
      <c r="L39" s="638"/>
      <c r="M39" s="525"/>
    </row>
    <row r="40" spans="1:13" ht="12.75">
      <c r="A40" s="423"/>
      <c r="B40" s="175"/>
      <c r="C40" s="175"/>
      <c r="D40" s="175"/>
      <c r="E40" s="175"/>
      <c r="F40" s="175"/>
      <c r="G40" s="175"/>
      <c r="H40" s="175"/>
      <c r="I40" s="175"/>
      <c r="J40" s="639"/>
      <c r="K40" s="640"/>
      <c r="L40" s="641"/>
      <c r="M40" s="525"/>
    </row>
    <row r="41" spans="1:13" ht="6" customHeight="1" thickBot="1">
      <c r="A41" s="645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7"/>
    </row>
    <row r="42" spans="1:13" ht="6" customHeight="1">
      <c r="A42" s="648"/>
      <c r="B42" s="527"/>
      <c r="C42" s="527"/>
      <c r="D42" s="527"/>
      <c r="E42" s="527"/>
      <c r="F42" s="527"/>
      <c r="G42" s="527"/>
      <c r="H42" s="527"/>
      <c r="I42" s="527"/>
      <c r="J42" s="527"/>
      <c r="K42" s="527"/>
      <c r="L42" s="527"/>
      <c r="M42" s="527"/>
    </row>
    <row r="43" spans="1:13" ht="12" customHeight="1">
      <c r="A43" s="522" t="s">
        <v>254</v>
      </c>
      <c r="B43" s="522"/>
      <c r="C43" s="522"/>
      <c r="D43" s="522"/>
      <c r="E43" s="522"/>
      <c r="F43" s="522"/>
      <c r="G43" s="612"/>
      <c r="H43" s="594"/>
      <c r="I43" s="594"/>
      <c r="J43" s="594"/>
      <c r="K43" s="594"/>
      <c r="L43" s="594"/>
      <c r="M43" s="594"/>
    </row>
    <row r="44" spans="1:13" ht="12" customHeight="1">
      <c r="A44" s="94"/>
      <c r="B44" s="446" t="s">
        <v>255</v>
      </c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</row>
    <row r="45" spans="1:13" ht="12" customHeight="1">
      <c r="A45" s="94"/>
      <c r="B45" s="446" t="s">
        <v>137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</row>
    <row r="46" spans="1:13" ht="12" customHeight="1">
      <c r="A46" s="94"/>
      <c r="B46" s="446" t="s">
        <v>256</v>
      </c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</row>
    <row r="47" spans="1:13" ht="12" customHeight="1">
      <c r="A47" s="94"/>
      <c r="B47" s="446" t="s">
        <v>257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</row>
    <row r="48" spans="1:13" ht="12" customHeight="1">
      <c r="A48" s="94"/>
      <c r="B48" s="446" t="s">
        <v>138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</row>
    <row r="49" spans="1:13" ht="12" customHeight="1">
      <c r="A49" s="94"/>
      <c r="B49" s="446" t="s">
        <v>139</v>
      </c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</row>
    <row r="50" spans="1:13" ht="12" customHeight="1">
      <c r="A50" s="94"/>
      <c r="B50" s="446" t="s">
        <v>258</v>
      </c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</row>
    <row r="51" spans="1:13" ht="12" customHeight="1">
      <c r="A51" s="94"/>
      <c r="B51" s="446" t="s">
        <v>259</v>
      </c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</row>
    <row r="52" spans="1:13" ht="12" customHeight="1">
      <c r="A52" s="94"/>
      <c r="B52" s="446" t="s">
        <v>260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</row>
    <row r="53" spans="1:13" ht="12" customHeight="1">
      <c r="A53" s="94"/>
      <c r="B53" s="446" t="s">
        <v>261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</row>
    <row r="54" spans="1:13" ht="12" customHeight="1">
      <c r="A54" s="94"/>
      <c r="B54" s="446" t="s">
        <v>262</v>
      </c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</row>
    <row r="55" spans="1:13" ht="12" customHeight="1">
      <c r="A55" s="94"/>
      <c r="B55" s="446" t="s">
        <v>263</v>
      </c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</row>
    <row r="56" spans="1:13" ht="12" customHeight="1">
      <c r="A56" s="94"/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</row>
    <row r="57" spans="1:13" ht="12" customHeight="1">
      <c r="A57" s="94"/>
      <c r="B57" s="157" t="s">
        <v>264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" customHeight="1">
      <c r="A58" s="644"/>
      <c r="B58" s="644"/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4"/>
    </row>
    <row r="59" spans="1:13" ht="9.75" customHeight="1">
      <c r="A59" s="644" t="str">
        <f>+1!A53:R53</f>
        <v>Formulář zpracovala ASPEKT HM, daňová, účetní a auditorská kancelář, Za Strahovem 339/20, Praha 6-Břevnov, www.aspekt.hm</v>
      </c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</row>
    <row r="60" spans="1:13" ht="12.75">
      <c r="A60" s="491">
        <v>4</v>
      </c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</row>
    <row r="65" ht="12.75" thickBot="1">
      <c r="H65" s="26"/>
    </row>
  </sheetData>
  <sheetProtection password="EF65" sheet="1" objects="1" scenarios="1"/>
  <mergeCells count="77">
    <mergeCell ref="A58:M58"/>
    <mergeCell ref="B50:M50"/>
    <mergeCell ref="A59:M59"/>
    <mergeCell ref="A41:M41"/>
    <mergeCell ref="A42:M42"/>
    <mergeCell ref="A43:M43"/>
    <mergeCell ref="B45:M45"/>
    <mergeCell ref="B44:M44"/>
    <mergeCell ref="B51:M51"/>
    <mergeCell ref="B52:M52"/>
    <mergeCell ref="B53:M53"/>
    <mergeCell ref="B54:M54"/>
    <mergeCell ref="A60:M60"/>
    <mergeCell ref="B46:M46"/>
    <mergeCell ref="B47:M47"/>
    <mergeCell ref="B48:M48"/>
    <mergeCell ref="B49:M49"/>
    <mergeCell ref="B55:M55"/>
    <mergeCell ref="B56:M56"/>
    <mergeCell ref="A33:I33"/>
    <mergeCell ref="J33:L34"/>
    <mergeCell ref="M33:M40"/>
    <mergeCell ref="A34:B34"/>
    <mergeCell ref="C34:I40"/>
    <mergeCell ref="A35:B36"/>
    <mergeCell ref="J35:L40"/>
    <mergeCell ref="A37:B40"/>
    <mergeCell ref="A27:M27"/>
    <mergeCell ref="A28:M28"/>
    <mergeCell ref="A29:M29"/>
    <mergeCell ref="A30:M30"/>
    <mergeCell ref="A31:M31"/>
    <mergeCell ref="A32:M32"/>
    <mergeCell ref="A25:M25"/>
    <mergeCell ref="A26:M26"/>
    <mergeCell ref="A19:M19"/>
    <mergeCell ref="A20:M20"/>
    <mergeCell ref="A21:C21"/>
    <mergeCell ref="D21:M21"/>
    <mergeCell ref="A18:B18"/>
    <mergeCell ref="C18:E18"/>
    <mergeCell ref="F18:H18"/>
    <mergeCell ref="I18:M18"/>
    <mergeCell ref="A23:M23"/>
    <mergeCell ref="A24:M24"/>
    <mergeCell ref="B14:C14"/>
    <mergeCell ref="D14:H14"/>
    <mergeCell ref="J14:L14"/>
    <mergeCell ref="A16:B16"/>
    <mergeCell ref="C16:M16"/>
    <mergeCell ref="A17:M17"/>
    <mergeCell ref="A15:M15"/>
    <mergeCell ref="B12:C12"/>
    <mergeCell ref="D12:I12"/>
    <mergeCell ref="J12:M12"/>
    <mergeCell ref="B13:C13"/>
    <mergeCell ref="D13:H13"/>
    <mergeCell ref="J13:L13"/>
    <mergeCell ref="B8:C8"/>
    <mergeCell ref="D8:H8"/>
    <mergeCell ref="J8:L8"/>
    <mergeCell ref="A9:M9"/>
    <mergeCell ref="A10:M10"/>
    <mergeCell ref="A11:M11"/>
    <mergeCell ref="B6:C6"/>
    <mergeCell ref="D6:H6"/>
    <mergeCell ref="J6:L6"/>
    <mergeCell ref="B7:C7"/>
    <mergeCell ref="D7:H7"/>
    <mergeCell ref="J7:L7"/>
    <mergeCell ref="A1:M1"/>
    <mergeCell ref="A2:M2"/>
    <mergeCell ref="A3:M3"/>
    <mergeCell ref="A4:M4"/>
    <mergeCell ref="B5:C5"/>
    <mergeCell ref="D5:I5"/>
    <mergeCell ref="J5:M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B28" sqref="B28"/>
    </sheetView>
  </sheetViews>
  <sheetFormatPr defaultColWidth="9.140625" defaultRowHeight="12.75"/>
  <cols>
    <col min="1" max="1" width="41.28125" style="9" customWidth="1"/>
    <col min="2" max="2" width="47.140625" style="9" customWidth="1"/>
    <col min="3" max="3" width="13.00390625" style="116" customWidth="1"/>
    <col min="4" max="4" width="4.7109375" style="116" customWidth="1"/>
    <col min="5" max="31" width="9.140625" style="116" customWidth="1"/>
    <col min="32" max="16384" width="9.140625" style="9" customWidth="1"/>
  </cols>
  <sheetData>
    <row r="1" spans="1:4" ht="18" customHeight="1">
      <c r="A1" s="651" t="s">
        <v>275</v>
      </c>
      <c r="B1" s="652"/>
      <c r="C1" s="115"/>
      <c r="D1" s="115"/>
    </row>
    <row r="2" spans="1:4" ht="18" customHeight="1" thickBot="1">
      <c r="A2" s="653"/>
      <c r="B2" s="653"/>
      <c r="C2" s="115"/>
      <c r="D2" s="115"/>
    </row>
    <row r="3" spans="1:4" ht="18" customHeight="1">
      <c r="A3" s="117" t="s">
        <v>144</v>
      </c>
      <c r="B3" s="118" t="str">
        <f>+CONCATENATE(ZAKL_DATA!B5,ZAKL_DATA!D4," ",ZAKL_DATA!B4,ZAKL_DATA!D7," ",ZAKL_DATA!B7)</f>
        <v>  </v>
      </c>
      <c r="D3" s="115"/>
    </row>
    <row r="4" spans="1:4" ht="18" customHeight="1">
      <c r="A4" s="119" t="s">
        <v>145</v>
      </c>
      <c r="B4" s="120">
        <f>+4!D8</f>
        <v>0</v>
      </c>
      <c r="D4" s="115"/>
    </row>
    <row r="5" spans="1:4" ht="18" customHeight="1" thickBot="1">
      <c r="A5" s="119" t="s">
        <v>149</v>
      </c>
      <c r="B5" s="121" t="str">
        <f>+IF(OR(EXACT(LEFT(1!L14,1),"X"),EXACT(LEFT(1!L14,1),"x")),"ANO","NE")</f>
        <v>NE</v>
      </c>
      <c r="D5" s="115"/>
    </row>
    <row r="6" spans="1:4" ht="18" customHeight="1" thickBot="1">
      <c r="A6" s="654"/>
      <c r="B6" s="654"/>
      <c r="C6" s="115"/>
      <c r="D6" s="115"/>
    </row>
    <row r="7" spans="1:4" ht="18" customHeight="1" thickBot="1">
      <c r="A7" s="122" t="s">
        <v>146</v>
      </c>
      <c r="B7" s="123" t="s">
        <v>147</v>
      </c>
      <c r="C7" s="115"/>
      <c r="D7" s="115"/>
    </row>
    <row r="8" spans="1:4" ht="18" customHeight="1">
      <c r="A8" s="124">
        <v>43251</v>
      </c>
      <c r="B8" s="125">
        <f>+IF(B4&lt;5001,B4,+IF(EXACT(LEFT((B5),1),"A"),0,CEILING(B4/2,1)))</f>
        <v>0</v>
      </c>
      <c r="C8" s="115"/>
      <c r="D8" s="115"/>
    </row>
    <row r="9" spans="1:5" ht="18" customHeight="1">
      <c r="A9" s="126">
        <v>43343</v>
      </c>
      <c r="B9" s="127">
        <f>+IF(B4&gt;5000,IF(EXACT(LEFT((B5),1),"A"),CEILING(B4/2,1),0),0)</f>
        <v>0</v>
      </c>
      <c r="C9" s="115"/>
      <c r="D9" s="115"/>
      <c r="E9" s="128"/>
    </row>
    <row r="10" spans="1:4" ht="18" customHeight="1" thickBot="1">
      <c r="A10" s="129">
        <v>43434</v>
      </c>
      <c r="B10" s="127">
        <f>+B4-B8-B9</f>
        <v>0</v>
      </c>
      <c r="C10" s="115"/>
      <c r="D10" s="115"/>
    </row>
    <row r="11" spans="1:2" ht="12.75">
      <c r="A11" s="655"/>
      <c r="B11" s="656"/>
    </row>
    <row r="12" spans="1:2" ht="12.75">
      <c r="A12" s="649" t="str">
        <f>+1!A53:R53</f>
        <v>Formulář zpracovala ASPEKT HM, daňová, účetní a auditorská kancelář, Za Strahovem 339/20, Praha 6-Břevnov, www.aspekt.hm</v>
      </c>
      <c r="B12" s="650"/>
    </row>
    <row r="13" spans="1:2" ht="12.75">
      <c r="A13" s="650"/>
      <c r="B13" s="650"/>
    </row>
    <row r="14" spans="1:2" ht="12.75">
      <c r="A14" s="116"/>
      <c r="B14" s="116"/>
    </row>
    <row r="15" spans="1:2" ht="12.75">
      <c r="A15" s="116"/>
      <c r="B15" s="116"/>
    </row>
    <row r="16" spans="1:2" ht="12.75">
      <c r="A16" s="116"/>
      <c r="B16" s="116"/>
    </row>
    <row r="17" spans="1:2" ht="12.75">
      <c r="A17" s="116"/>
      <c r="B17" s="116"/>
    </row>
    <row r="18" spans="1:2" ht="12.75">
      <c r="A18" s="116"/>
      <c r="B18" s="116"/>
    </row>
    <row r="19" spans="1:2" ht="12.75">
      <c r="A19" s="116"/>
      <c r="B19" s="116"/>
    </row>
    <row r="20" spans="1:2" ht="12.75">
      <c r="A20" s="116"/>
      <c r="B20" s="116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 hidden="1">
      <c r="A24" s="116" t="s">
        <v>148</v>
      </c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6"/>
      <c r="B29" s="116"/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</sheetData>
  <sheetProtection password="EF65" sheet="1" objects="1" scenarios="1"/>
  <mergeCells count="5">
    <mergeCell ref="A12:B13"/>
    <mergeCell ref="A1:B1"/>
    <mergeCell ref="A2:B2"/>
    <mergeCell ref="A6:B6"/>
    <mergeCell ref="A11:B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Cipro</dc:creator>
  <cp:keywords/>
  <dc:description/>
  <cp:lastModifiedBy>Martin Štěpán</cp:lastModifiedBy>
  <cp:lastPrinted>2016-12-02T14:42:40Z</cp:lastPrinted>
  <dcterms:created xsi:type="dcterms:W3CDTF">2006-12-21T11:09:00Z</dcterms:created>
  <dcterms:modified xsi:type="dcterms:W3CDTF">2018-01-04T12:02:10Z</dcterms:modified>
  <cp:category/>
  <cp:version/>
  <cp:contentType/>
  <cp:contentStatus/>
</cp:coreProperties>
</file>